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00 - Vedlejší a ostan..." sheetId="2" r:id="rId2"/>
    <sheet name="SO 001 - DEMOLICE" sheetId="3" r:id="rId3"/>
    <sheet name="SO 002 - PROVIZORNÍ OCHRA..." sheetId="4" r:id="rId4"/>
    <sheet name="SO 150 - VJEZD NA POZEMEK..." sheetId="5" r:id="rId5"/>
    <sheet name="SO 201 - MOST Y002 - REKO..." sheetId="6" r:id="rId6"/>
    <sheet name="SO 202 - KABELOVODY" sheetId="7" r:id="rId7"/>
    <sheet name="SO 401 - PŘELOŽKA KABELŮ ..." sheetId="8" r:id="rId8"/>
    <sheet name="SO 402 - PŘELOŽKA KABELŮ ..." sheetId="9" r:id="rId9"/>
    <sheet name="SO 402.2 - DRŽÁKY STOŽÁRŮ..." sheetId="10" r:id="rId10"/>
    <sheet name="SO 404 - PŘELOŽKA KABELŮ TSK" sheetId="11" r:id="rId11"/>
    <sheet name="SO 661.1 - Úprava TV, pro..." sheetId="12" r:id="rId12"/>
    <sheet name="SO 661.2 - Úprava TV, def..." sheetId="13" r:id="rId13"/>
    <sheet name="Pokyny pro vyplnění" sheetId="14" r:id="rId14"/>
  </sheets>
  <definedNames>
    <definedName name="_xlnm.Print_Area" localSheetId="0">'Rekapitulace stavby'!$D$4:$AO$36,'Rekapitulace stavby'!$C$42:$AQ$67</definedName>
    <definedName name="_xlnm.Print_Titles" localSheetId="0">'Rekapitulace stavby'!$52:$52</definedName>
    <definedName name="_xlnm._FilterDatabase" localSheetId="1" hidden="1">'SO 000 - Vedlejší a ostan...'!$C$83:$K$98</definedName>
    <definedName name="_xlnm.Print_Area" localSheetId="1">'SO 000 - Vedlejší a ostan...'!$C$4:$J$39,'SO 000 - Vedlejší a ostan...'!$C$45:$J$65,'SO 000 - Vedlejší a ostan...'!$C$71:$K$98</definedName>
    <definedName name="_xlnm.Print_Titles" localSheetId="1">'SO 000 - Vedlejší a ostan...'!$83:$83</definedName>
    <definedName name="_xlnm._FilterDatabase" localSheetId="2" hidden="1">'SO 001 - DEMOLICE'!$C$85:$K$195</definedName>
    <definedName name="_xlnm.Print_Area" localSheetId="2">'SO 001 - DEMOLICE'!$C$4:$J$39,'SO 001 - DEMOLICE'!$C$45:$J$67,'SO 001 - DEMOLICE'!$C$73:$K$195</definedName>
    <definedName name="_xlnm.Print_Titles" localSheetId="2">'SO 001 - DEMOLICE'!$85:$85</definedName>
    <definedName name="_xlnm._FilterDatabase" localSheetId="3" hidden="1">'SO 002 - PROVIZORNÍ OCHRA...'!$C$83:$K$136</definedName>
    <definedName name="_xlnm.Print_Area" localSheetId="3">'SO 002 - PROVIZORNÍ OCHRA...'!$C$4:$J$39,'SO 002 - PROVIZORNÍ OCHRA...'!$C$45:$J$65,'SO 002 - PROVIZORNÍ OCHRA...'!$C$71:$K$136</definedName>
    <definedName name="_xlnm.Print_Titles" localSheetId="3">'SO 002 - PROVIZORNÍ OCHRA...'!$83:$83</definedName>
    <definedName name="_xlnm._FilterDatabase" localSheetId="4" hidden="1">'SO 150 - VJEZD NA POZEMEK...'!$C$88:$K$165</definedName>
    <definedName name="_xlnm.Print_Area" localSheetId="4">'SO 150 - VJEZD NA POZEMEK...'!$C$4:$J$39,'SO 150 - VJEZD NA POZEMEK...'!$C$45:$J$70,'SO 150 - VJEZD NA POZEMEK...'!$C$76:$K$165</definedName>
    <definedName name="_xlnm.Print_Titles" localSheetId="4">'SO 150 - VJEZD NA POZEMEK...'!$88:$88</definedName>
    <definedName name="_xlnm._FilterDatabase" localSheetId="5" hidden="1">'SO 201 - MOST Y002 - REKO...'!$C$91:$K$403</definedName>
    <definedName name="_xlnm.Print_Area" localSheetId="5">'SO 201 - MOST Y002 - REKO...'!$C$4:$J$39,'SO 201 - MOST Y002 - REKO...'!$C$45:$J$73,'SO 201 - MOST Y002 - REKO...'!$C$79:$K$403</definedName>
    <definedName name="_xlnm.Print_Titles" localSheetId="5">'SO 201 - MOST Y002 - REKO...'!$91:$91</definedName>
    <definedName name="_xlnm._FilterDatabase" localSheetId="6" hidden="1">'SO 202 - KABELOVODY'!$C$85:$K$136</definedName>
    <definedName name="_xlnm.Print_Area" localSheetId="6">'SO 202 - KABELOVODY'!$C$4:$J$39,'SO 202 - KABELOVODY'!$C$45:$J$67,'SO 202 - KABELOVODY'!$C$73:$K$136</definedName>
    <definedName name="_xlnm.Print_Titles" localSheetId="6">'SO 202 - KABELOVODY'!$85:$85</definedName>
    <definedName name="_xlnm._FilterDatabase" localSheetId="7" hidden="1">'SO 401 - PŘELOŽKA KABELŮ ...'!$C$79:$K$82</definedName>
    <definedName name="_xlnm.Print_Area" localSheetId="7">'SO 401 - PŘELOŽKA KABELŮ ...'!$C$4:$J$39,'SO 401 - PŘELOŽKA KABELŮ ...'!$C$45:$J$61,'SO 401 - PŘELOŽKA KABELŮ ...'!$C$67:$K$82</definedName>
    <definedName name="_xlnm.Print_Titles" localSheetId="7">'SO 401 - PŘELOŽKA KABELŮ ...'!$79:$79</definedName>
    <definedName name="_xlnm._FilterDatabase" localSheetId="8" hidden="1">'SO 402 - PŘELOŽKA KABELŮ ...'!$C$84:$K$144</definedName>
    <definedName name="_xlnm.Print_Area" localSheetId="8">'SO 402 - PŘELOŽKA KABELŮ ...'!$C$4:$J$39,'SO 402 - PŘELOŽKA KABELŮ ...'!$C$45:$J$66,'SO 402 - PŘELOŽKA KABELŮ ...'!$C$72:$K$144</definedName>
    <definedName name="_xlnm.Print_Titles" localSheetId="8">'SO 402 - PŘELOŽKA KABELŮ ...'!$84:$84</definedName>
    <definedName name="_xlnm._FilterDatabase" localSheetId="9" hidden="1">'SO 402.2 - DRŽÁKY STOŽÁRŮ...'!$C$82:$K$92</definedName>
    <definedName name="_xlnm.Print_Area" localSheetId="9">'SO 402.2 - DRŽÁKY STOŽÁRŮ...'!$C$4:$J$39,'SO 402.2 - DRŽÁKY STOŽÁRŮ...'!$C$45:$J$64,'SO 402.2 - DRŽÁKY STOŽÁRŮ...'!$C$70:$K$92</definedName>
    <definedName name="_xlnm.Print_Titles" localSheetId="9">'SO 402.2 - DRŽÁKY STOŽÁRŮ...'!$82:$82</definedName>
    <definedName name="_xlnm._FilterDatabase" localSheetId="10" hidden="1">'SO 404 - PŘELOŽKA KABELŮ TSK'!$C$85:$K$201</definedName>
    <definedName name="_xlnm.Print_Area" localSheetId="10">'SO 404 - PŘELOŽKA KABELŮ TSK'!$C$4:$J$39,'SO 404 - PŘELOŽKA KABELŮ TSK'!$C$45:$J$67,'SO 404 - PŘELOŽKA KABELŮ TSK'!$C$73:$K$201</definedName>
    <definedName name="_xlnm.Print_Titles" localSheetId="10">'SO 404 - PŘELOŽKA KABELŮ TSK'!$85:$85</definedName>
    <definedName name="_xlnm._FilterDatabase" localSheetId="11" hidden="1">'SO 661.1 - Úprava TV, pro...'!$C$78:$K$137</definedName>
    <definedName name="_xlnm.Print_Area" localSheetId="11">'SO 661.1 - Úprava TV, pro...'!$C$4:$J$39,'SO 661.1 - Úprava TV, pro...'!$C$45:$J$60,'SO 661.1 - Úprava TV, pro...'!$C$66:$K$137</definedName>
    <definedName name="_xlnm.Print_Titles" localSheetId="11">'SO 661.1 - Úprava TV, pro...'!$78:$78</definedName>
    <definedName name="_xlnm._FilterDatabase" localSheetId="12" hidden="1">'SO 661.2 - Úprava TV, def...'!$C$78:$K$103</definedName>
    <definedName name="_xlnm.Print_Area" localSheetId="12">'SO 661.2 - Úprava TV, def...'!$C$4:$J$39,'SO 661.2 - Úprava TV, def...'!$C$45:$J$60,'SO 661.2 - Úprava TV, def...'!$C$66:$K$103</definedName>
    <definedName name="_xlnm.Print_Titles" localSheetId="12">'SO 661.2 - Úprava TV, def...'!$78:$78</definedName>
    <definedName name="_xlnm.Print_Area" localSheetId="13">'Pokyny pro vyplnění'!$B$2:$K$71,'Pokyny pro vyplnění'!$B$74:$K$118,'Pokyny pro vyplnění'!$B$121:$K$190,'Pokyny pro vyplnění'!$B$198:$K$218</definedName>
  </definedNames>
  <calcPr/>
</workbook>
</file>

<file path=xl/calcChain.xml><?xml version="1.0" encoding="utf-8"?>
<calcChain xmlns="http://schemas.openxmlformats.org/spreadsheetml/2006/main">
  <c i="13" r="J37"/>
  <c r="J36"/>
  <c i="1" r="AY66"/>
  <c i="13" r="J35"/>
  <c i="1" r="AX66"/>
  <c i="13" r="BI100"/>
  <c r="BH100"/>
  <c r="BG100"/>
  <c r="BF100"/>
  <c r="T100"/>
  <c r="R100"/>
  <c r="P100"/>
  <c r="BK100"/>
  <c r="J100"/>
  <c r="BE100"/>
  <c r="BI97"/>
  <c r="BH97"/>
  <c r="BG97"/>
  <c r="BF97"/>
  <c r="T97"/>
  <c r="R97"/>
  <c r="P97"/>
  <c r="BK97"/>
  <c r="J97"/>
  <c r="BE97"/>
  <c r="BI94"/>
  <c r="BH94"/>
  <c r="BG94"/>
  <c r="BF94"/>
  <c r="T94"/>
  <c r="R94"/>
  <c r="P94"/>
  <c r="BK94"/>
  <c r="J94"/>
  <c r="BE94"/>
  <c r="BI91"/>
  <c r="BH91"/>
  <c r="BG91"/>
  <c r="BF91"/>
  <c r="T91"/>
  <c r="R91"/>
  <c r="P91"/>
  <c r="BK91"/>
  <c r="J91"/>
  <c r="BE91"/>
  <c r="BI87"/>
  <c r="BH87"/>
  <c r="BG87"/>
  <c r="BF87"/>
  <c r="T87"/>
  <c r="R87"/>
  <c r="P87"/>
  <c r="BK87"/>
  <c r="J87"/>
  <c r="BE87"/>
  <c r="BI83"/>
  <c r="BH83"/>
  <c r="BG83"/>
  <c r="BF83"/>
  <c r="T83"/>
  <c r="R83"/>
  <c r="P83"/>
  <c r="BK83"/>
  <c r="J83"/>
  <c r="BE83"/>
  <c r="BI80"/>
  <c r="F37"/>
  <c i="1" r="BD66"/>
  <c i="13" r="BH80"/>
  <c r="F36"/>
  <c i="1" r="BC66"/>
  <c i="13" r="BG80"/>
  <c r="F35"/>
  <c i="1" r="BB66"/>
  <c i="13" r="BF80"/>
  <c r="J34"/>
  <c i="1" r="AW66"/>
  <c i="13" r="F34"/>
  <c i="1" r="BA66"/>
  <c i="13" r="T80"/>
  <c r="T79"/>
  <c r="R80"/>
  <c r="R79"/>
  <c r="P80"/>
  <c r="P79"/>
  <c i="1" r="AU66"/>
  <c i="13" r="BK80"/>
  <c r="BK79"/>
  <c r="J79"/>
  <c r="J59"/>
  <c r="J30"/>
  <c i="1" r="AG66"/>
  <c i="13" r="J80"/>
  <c r="BE80"/>
  <c r="J33"/>
  <c i="1" r="AV66"/>
  <c i="13" r="F33"/>
  <c i="1" r="AZ66"/>
  <c i="13" r="F73"/>
  <c r="E71"/>
  <c r="F52"/>
  <c r="E50"/>
  <c r="J39"/>
  <c r="J24"/>
  <c r="E24"/>
  <c r="J76"/>
  <c r="J55"/>
  <c r="J23"/>
  <c r="J21"/>
  <c r="E21"/>
  <c r="J75"/>
  <c r="J54"/>
  <c r="J20"/>
  <c r="J18"/>
  <c r="E18"/>
  <c r="F76"/>
  <c r="F55"/>
  <c r="J17"/>
  <c r="J15"/>
  <c r="E15"/>
  <c r="F75"/>
  <c r="F54"/>
  <c r="J14"/>
  <c r="J12"/>
  <c r="J73"/>
  <c r="J52"/>
  <c r="E7"/>
  <c r="E69"/>
  <c r="E48"/>
  <c i="12" r="J37"/>
  <c r="J36"/>
  <c i="1" r="AY65"/>
  <c i="12" r="J35"/>
  <c i="1" r="AX65"/>
  <c i="12" r="BI134"/>
  <c r="BH134"/>
  <c r="BG134"/>
  <c r="BF134"/>
  <c r="T134"/>
  <c r="R134"/>
  <c r="P134"/>
  <c r="BK134"/>
  <c r="J134"/>
  <c r="BE134"/>
  <c r="BI130"/>
  <c r="BH130"/>
  <c r="BG130"/>
  <c r="BF130"/>
  <c r="T130"/>
  <c r="R130"/>
  <c r="P130"/>
  <c r="BK130"/>
  <c r="J130"/>
  <c r="BE130"/>
  <c r="BI126"/>
  <c r="BH126"/>
  <c r="BG126"/>
  <c r="BF126"/>
  <c r="T126"/>
  <c r="R126"/>
  <c r="P126"/>
  <c r="BK126"/>
  <c r="J126"/>
  <c r="BE126"/>
  <c r="BI123"/>
  <c r="BH123"/>
  <c r="BG123"/>
  <c r="BF123"/>
  <c r="T123"/>
  <c r="R123"/>
  <c r="P123"/>
  <c r="BK123"/>
  <c r="J123"/>
  <c r="BE123"/>
  <c r="BI120"/>
  <c r="BH120"/>
  <c r="BG120"/>
  <c r="BF120"/>
  <c r="T120"/>
  <c r="R120"/>
  <c r="P120"/>
  <c r="BK120"/>
  <c r="J120"/>
  <c r="BE120"/>
  <c r="BI117"/>
  <c r="BH117"/>
  <c r="BG117"/>
  <c r="BF117"/>
  <c r="T117"/>
  <c r="R117"/>
  <c r="P117"/>
  <c r="BK117"/>
  <c r="J117"/>
  <c r="BE117"/>
  <c r="BI113"/>
  <c r="BH113"/>
  <c r="BG113"/>
  <c r="BF113"/>
  <c r="T113"/>
  <c r="R113"/>
  <c r="P113"/>
  <c r="BK113"/>
  <c r="J113"/>
  <c r="BE113"/>
  <c r="BI109"/>
  <c r="BH109"/>
  <c r="BG109"/>
  <c r="BF109"/>
  <c r="T109"/>
  <c r="R109"/>
  <c r="P109"/>
  <c r="BK109"/>
  <c r="J109"/>
  <c r="BE109"/>
  <c r="BI105"/>
  <c r="BH105"/>
  <c r="BG105"/>
  <c r="BF105"/>
  <c r="T105"/>
  <c r="R105"/>
  <c r="P105"/>
  <c r="BK105"/>
  <c r="J105"/>
  <c r="BE105"/>
  <c r="BI101"/>
  <c r="BH101"/>
  <c r="BG101"/>
  <c r="BF101"/>
  <c r="T101"/>
  <c r="R101"/>
  <c r="P101"/>
  <c r="BK101"/>
  <c r="J101"/>
  <c r="BE101"/>
  <c r="BI98"/>
  <c r="BH98"/>
  <c r="BG98"/>
  <c r="BF98"/>
  <c r="T98"/>
  <c r="R98"/>
  <c r="P98"/>
  <c r="BK98"/>
  <c r="J98"/>
  <c r="BE98"/>
  <c r="BI95"/>
  <c r="BH95"/>
  <c r="BG95"/>
  <c r="BF95"/>
  <c r="T95"/>
  <c r="R95"/>
  <c r="P95"/>
  <c r="BK95"/>
  <c r="J95"/>
  <c r="BE95"/>
  <c r="BI92"/>
  <c r="BH92"/>
  <c r="BG92"/>
  <c r="BF92"/>
  <c r="T92"/>
  <c r="R92"/>
  <c r="P92"/>
  <c r="BK92"/>
  <c r="J92"/>
  <c r="BE92"/>
  <c r="BI89"/>
  <c r="BH89"/>
  <c r="BG89"/>
  <c r="BF89"/>
  <c r="T89"/>
  <c r="R89"/>
  <c r="P89"/>
  <c r="BK89"/>
  <c r="J89"/>
  <c r="BE89"/>
  <c r="BI86"/>
  <c r="BH86"/>
  <c r="BG86"/>
  <c r="BF86"/>
  <c r="T86"/>
  <c r="R86"/>
  <c r="P86"/>
  <c r="BK86"/>
  <c r="J86"/>
  <c r="BE86"/>
  <c r="BI83"/>
  <c r="BH83"/>
  <c r="BG83"/>
  <c r="BF83"/>
  <c r="T83"/>
  <c r="R83"/>
  <c r="P83"/>
  <c r="BK83"/>
  <c r="J83"/>
  <c r="BE83"/>
  <c r="BI80"/>
  <c r="F37"/>
  <c i="1" r="BD65"/>
  <c i="12" r="BH80"/>
  <c r="F36"/>
  <c i="1" r="BC65"/>
  <c i="12" r="BG80"/>
  <c r="F35"/>
  <c i="1" r="BB65"/>
  <c i="12" r="BF80"/>
  <c r="J34"/>
  <c i="1" r="AW65"/>
  <c i="12" r="F34"/>
  <c i="1" r="BA65"/>
  <c i="12" r="T80"/>
  <c r="T79"/>
  <c r="R80"/>
  <c r="R79"/>
  <c r="P80"/>
  <c r="P79"/>
  <c i="1" r="AU65"/>
  <c i="12" r="BK80"/>
  <c r="BK79"/>
  <c r="J79"/>
  <c r="J59"/>
  <c r="J30"/>
  <c i="1" r="AG65"/>
  <c i="12" r="J80"/>
  <c r="BE80"/>
  <c r="J33"/>
  <c i="1" r="AV65"/>
  <c i="12" r="F33"/>
  <c i="1" r="AZ65"/>
  <c i="12" r="F73"/>
  <c r="E71"/>
  <c r="F52"/>
  <c r="E50"/>
  <c r="J39"/>
  <c r="J24"/>
  <c r="E24"/>
  <c r="J76"/>
  <c r="J55"/>
  <c r="J23"/>
  <c r="J21"/>
  <c r="E21"/>
  <c r="J75"/>
  <c r="J54"/>
  <c r="J20"/>
  <c r="J18"/>
  <c r="E18"/>
  <c r="F76"/>
  <c r="F55"/>
  <c r="J17"/>
  <c r="J15"/>
  <c r="E15"/>
  <c r="F75"/>
  <c r="F54"/>
  <c r="J14"/>
  <c r="J12"/>
  <c r="J73"/>
  <c r="J52"/>
  <c r="E7"/>
  <c r="E69"/>
  <c r="E48"/>
  <c i="11" r="J37"/>
  <c r="J36"/>
  <c i="1" r="AY64"/>
  <c i="11" r="J35"/>
  <c i="1" r="AX64"/>
  <c i="11" r="BI200"/>
  <c r="BH200"/>
  <c r="BG200"/>
  <c r="BF200"/>
  <c r="T200"/>
  <c r="R200"/>
  <c r="P200"/>
  <c r="BK200"/>
  <c r="J200"/>
  <c r="BE200"/>
  <c r="BI198"/>
  <c r="BH198"/>
  <c r="BG198"/>
  <c r="BF198"/>
  <c r="T198"/>
  <c r="R198"/>
  <c r="P198"/>
  <c r="BK198"/>
  <c r="J198"/>
  <c r="BE198"/>
  <c r="BI193"/>
  <c r="BH193"/>
  <c r="BG193"/>
  <c r="BF193"/>
  <c r="T193"/>
  <c r="R193"/>
  <c r="P193"/>
  <c r="BK193"/>
  <c r="J193"/>
  <c r="BE193"/>
  <c r="BI190"/>
  <c r="BH190"/>
  <c r="BG190"/>
  <c r="BF190"/>
  <c r="T190"/>
  <c r="R190"/>
  <c r="P190"/>
  <c r="BK190"/>
  <c r="J190"/>
  <c r="BE190"/>
  <c r="BI187"/>
  <c r="BH187"/>
  <c r="BG187"/>
  <c r="BF187"/>
  <c r="T187"/>
  <c r="R187"/>
  <c r="P187"/>
  <c r="BK187"/>
  <c r="J187"/>
  <c r="BE187"/>
  <c r="BI185"/>
  <c r="BH185"/>
  <c r="BG185"/>
  <c r="BF185"/>
  <c r="T185"/>
  <c r="R185"/>
  <c r="P185"/>
  <c r="BK185"/>
  <c r="J185"/>
  <c r="BE185"/>
  <c r="BI183"/>
  <c r="BH183"/>
  <c r="BG183"/>
  <c r="BF183"/>
  <c r="T183"/>
  <c r="R183"/>
  <c r="P183"/>
  <c r="BK183"/>
  <c r="J183"/>
  <c r="BE183"/>
  <c r="BI182"/>
  <c r="BH182"/>
  <c r="BG182"/>
  <c r="BF182"/>
  <c r="T182"/>
  <c r="R182"/>
  <c r="P182"/>
  <c r="BK182"/>
  <c r="J182"/>
  <c r="BE182"/>
  <c r="BI179"/>
  <c r="BH179"/>
  <c r="BG179"/>
  <c r="BF179"/>
  <c r="T179"/>
  <c r="R179"/>
  <c r="P179"/>
  <c r="BK179"/>
  <c r="J179"/>
  <c r="BE179"/>
  <c r="BI178"/>
  <c r="BH178"/>
  <c r="BG178"/>
  <c r="BF178"/>
  <c r="T178"/>
  <c r="R178"/>
  <c r="P178"/>
  <c r="BK178"/>
  <c r="J178"/>
  <c r="BE178"/>
  <c r="BI176"/>
  <c r="BH176"/>
  <c r="BG176"/>
  <c r="BF176"/>
  <c r="T176"/>
  <c r="R176"/>
  <c r="P176"/>
  <c r="BK176"/>
  <c r="J176"/>
  <c r="BE176"/>
  <c r="BI175"/>
  <c r="BH175"/>
  <c r="BG175"/>
  <c r="BF175"/>
  <c r="T175"/>
  <c r="R175"/>
  <c r="P175"/>
  <c r="BK175"/>
  <c r="J175"/>
  <c r="BE175"/>
  <c r="BI173"/>
  <c r="BH173"/>
  <c r="BG173"/>
  <c r="BF173"/>
  <c r="T173"/>
  <c r="R173"/>
  <c r="P173"/>
  <c r="BK173"/>
  <c r="J173"/>
  <c r="BE173"/>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59"/>
  <c r="BH159"/>
  <c r="BG159"/>
  <c r="BF159"/>
  <c r="T159"/>
  <c r="R159"/>
  <c r="P159"/>
  <c r="BK159"/>
  <c r="J159"/>
  <c r="BE159"/>
  <c r="BI156"/>
  <c r="BH156"/>
  <c r="BG156"/>
  <c r="BF156"/>
  <c r="T156"/>
  <c r="R156"/>
  <c r="P156"/>
  <c r="BK156"/>
  <c r="J156"/>
  <c r="BE156"/>
  <c r="BI154"/>
  <c r="BH154"/>
  <c r="BG154"/>
  <c r="BF154"/>
  <c r="T154"/>
  <c r="R154"/>
  <c r="P154"/>
  <c r="BK154"/>
  <c r="J154"/>
  <c r="BE154"/>
  <c r="BI151"/>
  <c r="BH151"/>
  <c r="BG151"/>
  <c r="BF151"/>
  <c r="T151"/>
  <c r="R151"/>
  <c r="P151"/>
  <c r="BK151"/>
  <c r="J151"/>
  <c r="BE151"/>
  <c r="BI149"/>
  <c r="BH149"/>
  <c r="BG149"/>
  <c r="BF149"/>
  <c r="T149"/>
  <c r="T148"/>
  <c r="R149"/>
  <c r="R148"/>
  <c r="P149"/>
  <c r="P148"/>
  <c r="BK149"/>
  <c r="BK148"/>
  <c r="J148"/>
  <c r="J149"/>
  <c r="BE149"/>
  <c r="J66"/>
  <c r="BI147"/>
  <c r="BH147"/>
  <c r="BG147"/>
  <c r="BF147"/>
  <c r="T147"/>
  <c r="R147"/>
  <c r="P147"/>
  <c r="BK147"/>
  <c r="J147"/>
  <c r="BE147"/>
  <c r="BI146"/>
  <c r="BH146"/>
  <c r="BG146"/>
  <c r="BF146"/>
  <c r="T146"/>
  <c r="R146"/>
  <c r="P146"/>
  <c r="BK146"/>
  <c r="J146"/>
  <c r="BE146"/>
  <c r="BI144"/>
  <c r="BH144"/>
  <c r="BG144"/>
  <c r="BF144"/>
  <c r="T144"/>
  <c r="R144"/>
  <c r="P144"/>
  <c r="BK144"/>
  <c r="J144"/>
  <c r="BE144"/>
  <c r="BI142"/>
  <c r="BH142"/>
  <c r="BG142"/>
  <c r="BF142"/>
  <c r="T142"/>
  <c r="R142"/>
  <c r="P142"/>
  <c r="BK142"/>
  <c r="J142"/>
  <c r="BE142"/>
  <c r="BI141"/>
  <c r="BH141"/>
  <c r="BG141"/>
  <c r="BF141"/>
  <c r="T141"/>
  <c r="R141"/>
  <c r="P141"/>
  <c r="BK141"/>
  <c r="J141"/>
  <c r="BE141"/>
  <c r="BI140"/>
  <c r="BH140"/>
  <c r="BG140"/>
  <c r="BF140"/>
  <c r="T140"/>
  <c r="R140"/>
  <c r="P140"/>
  <c r="BK140"/>
  <c r="J140"/>
  <c r="BE140"/>
  <c r="BI138"/>
  <c r="BH138"/>
  <c r="BG138"/>
  <c r="BF138"/>
  <c r="T138"/>
  <c r="R138"/>
  <c r="P138"/>
  <c r="BK138"/>
  <c r="J138"/>
  <c r="BE138"/>
  <c r="BI137"/>
  <c r="BH137"/>
  <c r="BG137"/>
  <c r="BF137"/>
  <c r="T137"/>
  <c r="R137"/>
  <c r="P137"/>
  <c r="BK137"/>
  <c r="J137"/>
  <c r="BE137"/>
  <c r="BI134"/>
  <c r="BH134"/>
  <c r="BG134"/>
  <c r="BF134"/>
  <c r="T134"/>
  <c r="R134"/>
  <c r="P134"/>
  <c r="BK134"/>
  <c r="J134"/>
  <c r="BE134"/>
  <c r="BI132"/>
  <c r="BH132"/>
  <c r="BG132"/>
  <c r="BF132"/>
  <c r="T132"/>
  <c r="R132"/>
  <c r="P132"/>
  <c r="BK132"/>
  <c r="J132"/>
  <c r="BE132"/>
  <c r="BI130"/>
  <c r="BH130"/>
  <c r="BG130"/>
  <c r="BF130"/>
  <c r="T130"/>
  <c r="T129"/>
  <c r="R130"/>
  <c r="R129"/>
  <c r="P130"/>
  <c r="P129"/>
  <c r="BK130"/>
  <c r="BK129"/>
  <c r="J129"/>
  <c r="J130"/>
  <c r="BE130"/>
  <c r="J65"/>
  <c r="BI127"/>
  <c r="BH127"/>
  <c r="BG127"/>
  <c r="BF127"/>
  <c r="T127"/>
  <c r="R127"/>
  <c r="P127"/>
  <c r="BK127"/>
  <c r="J127"/>
  <c r="BE127"/>
  <c r="BI124"/>
  <c r="BH124"/>
  <c r="BG124"/>
  <c r="BF124"/>
  <c r="T124"/>
  <c r="R124"/>
  <c r="P124"/>
  <c r="BK124"/>
  <c r="J124"/>
  <c r="BE124"/>
  <c r="BI122"/>
  <c r="BH122"/>
  <c r="BG122"/>
  <c r="BF122"/>
  <c r="T122"/>
  <c r="R122"/>
  <c r="P122"/>
  <c r="BK122"/>
  <c r="J122"/>
  <c r="BE122"/>
  <c r="BI120"/>
  <c r="BH120"/>
  <c r="BG120"/>
  <c r="BF120"/>
  <c r="T120"/>
  <c r="R120"/>
  <c r="P120"/>
  <c r="BK120"/>
  <c r="J120"/>
  <c r="BE120"/>
  <c r="BI119"/>
  <c r="BH119"/>
  <c r="BG119"/>
  <c r="BF119"/>
  <c r="T119"/>
  <c r="T118"/>
  <c r="T117"/>
  <c r="R119"/>
  <c r="R118"/>
  <c r="R117"/>
  <c r="P119"/>
  <c r="P118"/>
  <c r="P117"/>
  <c r="BK119"/>
  <c r="BK118"/>
  <c r="J118"/>
  <c r="BK117"/>
  <c r="J117"/>
  <c r="J119"/>
  <c r="BE119"/>
  <c r="J64"/>
  <c r="J63"/>
  <c r="BI114"/>
  <c r="BH114"/>
  <c r="BG114"/>
  <c r="BF114"/>
  <c r="T114"/>
  <c r="R114"/>
  <c r="P114"/>
  <c r="BK114"/>
  <c r="J114"/>
  <c r="BE114"/>
  <c r="BI111"/>
  <c r="BH111"/>
  <c r="BG111"/>
  <c r="BF111"/>
  <c r="T111"/>
  <c r="R111"/>
  <c r="P111"/>
  <c r="BK111"/>
  <c r="J111"/>
  <c r="BE111"/>
  <c r="BI107"/>
  <c r="BH107"/>
  <c r="BG107"/>
  <c r="BF107"/>
  <c r="T107"/>
  <c r="R107"/>
  <c r="P107"/>
  <c r="BK107"/>
  <c r="J107"/>
  <c r="BE107"/>
  <c r="BI104"/>
  <c r="BH104"/>
  <c r="BG104"/>
  <c r="BF104"/>
  <c r="T104"/>
  <c r="T103"/>
  <c r="R104"/>
  <c r="R103"/>
  <c r="P104"/>
  <c r="P103"/>
  <c r="BK104"/>
  <c r="BK103"/>
  <c r="J103"/>
  <c r="J104"/>
  <c r="BE104"/>
  <c r="J62"/>
  <c r="BI99"/>
  <c r="BH99"/>
  <c r="BG99"/>
  <c r="BF99"/>
  <c r="T99"/>
  <c r="R99"/>
  <c r="P99"/>
  <c r="BK99"/>
  <c r="J99"/>
  <c r="BE99"/>
  <c r="BI96"/>
  <c r="BH96"/>
  <c r="BG96"/>
  <c r="BF96"/>
  <c r="T96"/>
  <c r="R96"/>
  <c r="P96"/>
  <c r="BK96"/>
  <c r="J96"/>
  <c r="BE96"/>
  <c r="BI92"/>
  <c r="BH92"/>
  <c r="BG92"/>
  <c r="BF92"/>
  <c r="T92"/>
  <c r="R92"/>
  <c r="P92"/>
  <c r="BK92"/>
  <c r="J92"/>
  <c r="BE92"/>
  <c r="BI89"/>
  <c r="F37"/>
  <c i="1" r="BD64"/>
  <c i="11" r="BH89"/>
  <c r="F36"/>
  <c i="1" r="BC64"/>
  <c i="11" r="BG89"/>
  <c r="F35"/>
  <c i="1" r="BB64"/>
  <c i="11" r="BF89"/>
  <c r="J34"/>
  <c i="1" r="AW64"/>
  <c i="11" r="F34"/>
  <c i="1" r="BA64"/>
  <c i="11" r="T89"/>
  <c r="T88"/>
  <c r="T87"/>
  <c r="T86"/>
  <c r="R89"/>
  <c r="R88"/>
  <c r="R87"/>
  <c r="R86"/>
  <c r="P89"/>
  <c r="P88"/>
  <c r="P87"/>
  <c r="P86"/>
  <c i="1" r="AU64"/>
  <c i="11" r="BK89"/>
  <c r="BK88"/>
  <c r="J88"/>
  <c r="BK87"/>
  <c r="J87"/>
  <c r="BK86"/>
  <c r="J86"/>
  <c r="J59"/>
  <c r="J30"/>
  <c i="1" r="AG64"/>
  <c i="11" r="J89"/>
  <c r="BE89"/>
  <c r="J33"/>
  <c i="1" r="AV64"/>
  <c i="11" r="F33"/>
  <c i="1" r="AZ64"/>
  <c i="11" r="J61"/>
  <c r="J60"/>
  <c r="F80"/>
  <c r="E78"/>
  <c r="F52"/>
  <c r="E50"/>
  <c r="J39"/>
  <c r="J24"/>
  <c r="E24"/>
  <c r="J83"/>
  <c r="J55"/>
  <c r="J23"/>
  <c r="J21"/>
  <c r="E21"/>
  <c r="J82"/>
  <c r="J54"/>
  <c r="J20"/>
  <c r="J18"/>
  <c r="E18"/>
  <c r="F83"/>
  <c r="F55"/>
  <c r="J17"/>
  <c r="J15"/>
  <c r="E15"/>
  <c r="F82"/>
  <c r="F54"/>
  <c r="J14"/>
  <c r="J12"/>
  <c r="J80"/>
  <c r="J52"/>
  <c r="E7"/>
  <c r="E76"/>
  <c r="E48"/>
  <c i="10" r="J88"/>
  <c r="J37"/>
  <c r="J36"/>
  <c i="1" r="AY63"/>
  <c i="10" r="J35"/>
  <c i="1" r="AX63"/>
  <c i="10" r="BI90"/>
  <c r="BH90"/>
  <c r="BG90"/>
  <c r="BF90"/>
  <c r="T90"/>
  <c r="T89"/>
  <c r="R90"/>
  <c r="R89"/>
  <c r="P90"/>
  <c r="P89"/>
  <c r="BK90"/>
  <c r="BK89"/>
  <c r="J89"/>
  <c r="J90"/>
  <c r="BE90"/>
  <c r="J63"/>
  <c r="J62"/>
  <c r="BI87"/>
  <c r="BH87"/>
  <c r="BG87"/>
  <c r="BF87"/>
  <c r="T87"/>
  <c r="R87"/>
  <c r="P87"/>
  <c r="BK87"/>
  <c r="J87"/>
  <c r="BE87"/>
  <c r="BI86"/>
  <c r="F37"/>
  <c i="1" r="BD63"/>
  <c i="10" r="BH86"/>
  <c r="F36"/>
  <c i="1" r="BC63"/>
  <c i="10" r="BG86"/>
  <c r="F35"/>
  <c i="1" r="BB63"/>
  <c i="10" r="BF86"/>
  <c r="J34"/>
  <c i="1" r="AW63"/>
  <c i="10" r="F34"/>
  <c i="1" r="BA63"/>
  <c i="10" r="T86"/>
  <c r="T85"/>
  <c r="T84"/>
  <c r="T83"/>
  <c r="R86"/>
  <c r="R85"/>
  <c r="R84"/>
  <c r="R83"/>
  <c r="P86"/>
  <c r="P85"/>
  <c r="P84"/>
  <c r="P83"/>
  <c i="1" r="AU63"/>
  <c i="10" r="BK86"/>
  <c r="BK85"/>
  <c r="J85"/>
  <c r="BK84"/>
  <c r="J84"/>
  <c r="BK83"/>
  <c r="J83"/>
  <c r="J59"/>
  <c r="J30"/>
  <c i="1" r="AG63"/>
  <c i="10" r="J86"/>
  <c r="BE86"/>
  <c r="J33"/>
  <c i="1" r="AV63"/>
  <c i="10" r="F33"/>
  <c i="1" r="AZ63"/>
  <c i="10" r="J61"/>
  <c r="J60"/>
  <c r="F77"/>
  <c r="E75"/>
  <c r="F52"/>
  <c r="E50"/>
  <c r="J39"/>
  <c r="J24"/>
  <c r="E24"/>
  <c r="J80"/>
  <c r="J55"/>
  <c r="J23"/>
  <c r="J21"/>
  <c r="E21"/>
  <c r="J79"/>
  <c r="J54"/>
  <c r="J20"/>
  <c r="J18"/>
  <c r="E18"/>
  <c r="F80"/>
  <c r="F55"/>
  <c r="J17"/>
  <c r="J15"/>
  <c r="E15"/>
  <c r="F79"/>
  <c r="F54"/>
  <c r="J14"/>
  <c r="J12"/>
  <c r="J77"/>
  <c r="J52"/>
  <c r="E7"/>
  <c r="E73"/>
  <c r="E48"/>
  <c i="9" r="J37"/>
  <c r="J36"/>
  <c i="1" r="AY62"/>
  <c i="9" r="J35"/>
  <c i="1" r="AX62"/>
  <c i="9" r="BI144"/>
  <c r="BH144"/>
  <c r="BG144"/>
  <c r="BF144"/>
  <c r="T144"/>
  <c r="R144"/>
  <c r="P144"/>
  <c r="BK144"/>
  <c r="J144"/>
  <c r="BE144"/>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T134"/>
  <c r="R135"/>
  <c r="R134"/>
  <c r="P135"/>
  <c r="P134"/>
  <c r="BK135"/>
  <c r="BK134"/>
  <c r="J134"/>
  <c r="J135"/>
  <c r="BE135"/>
  <c r="J65"/>
  <c r="BI133"/>
  <c r="BH133"/>
  <c r="BG133"/>
  <c r="BF133"/>
  <c r="T133"/>
  <c r="R133"/>
  <c r="P133"/>
  <c r="BK133"/>
  <c r="J133"/>
  <c r="BE133"/>
  <c r="BI132"/>
  <c r="BH132"/>
  <c r="BG132"/>
  <c r="BF132"/>
  <c r="T132"/>
  <c r="R132"/>
  <c r="P132"/>
  <c r="BK132"/>
  <c r="J132"/>
  <c r="BE132"/>
  <c r="BI131"/>
  <c r="BH131"/>
  <c r="BG131"/>
  <c r="BF131"/>
  <c r="T131"/>
  <c r="R131"/>
  <c r="P131"/>
  <c r="BK131"/>
  <c r="J131"/>
  <c r="BE131"/>
  <c r="BI129"/>
  <c r="BH129"/>
  <c r="BG129"/>
  <c r="BF129"/>
  <c r="T129"/>
  <c r="R129"/>
  <c r="P129"/>
  <c r="BK129"/>
  <c r="J129"/>
  <c r="BE129"/>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T114"/>
  <c r="R115"/>
  <c r="R114"/>
  <c r="P115"/>
  <c r="P114"/>
  <c r="BK115"/>
  <c r="BK114"/>
  <c r="J114"/>
  <c r="J115"/>
  <c r="BE115"/>
  <c r="J64"/>
  <c r="BI112"/>
  <c r="BH112"/>
  <c r="BG112"/>
  <c r="BF112"/>
  <c r="T112"/>
  <c r="R112"/>
  <c r="P112"/>
  <c r="BK112"/>
  <c r="J112"/>
  <c r="BE112"/>
  <c r="BI110"/>
  <c r="BH110"/>
  <c r="BG110"/>
  <c r="BF110"/>
  <c r="T110"/>
  <c r="R110"/>
  <c r="P110"/>
  <c r="BK110"/>
  <c r="J110"/>
  <c r="BE110"/>
  <c r="BI109"/>
  <c r="BH109"/>
  <c r="BG109"/>
  <c r="BF109"/>
  <c r="T109"/>
  <c r="R109"/>
  <c r="P109"/>
  <c r="BK109"/>
  <c r="J109"/>
  <c r="BE109"/>
  <c r="BI108"/>
  <c r="BH108"/>
  <c r="BG108"/>
  <c r="BF108"/>
  <c r="T108"/>
  <c r="R108"/>
  <c r="P108"/>
  <c r="BK108"/>
  <c r="J108"/>
  <c r="BE108"/>
  <c r="BI106"/>
  <c r="BH106"/>
  <c r="BG106"/>
  <c r="BF106"/>
  <c r="T106"/>
  <c r="R106"/>
  <c r="P106"/>
  <c r="BK106"/>
  <c r="J106"/>
  <c r="BE106"/>
  <c r="BI105"/>
  <c r="BH105"/>
  <c r="BG105"/>
  <c r="BF105"/>
  <c r="T105"/>
  <c r="R105"/>
  <c r="P105"/>
  <c r="BK105"/>
  <c r="J105"/>
  <c r="BE105"/>
  <c r="BI104"/>
  <c r="BH104"/>
  <c r="BG104"/>
  <c r="BF104"/>
  <c r="T104"/>
  <c r="T103"/>
  <c r="T102"/>
  <c r="R104"/>
  <c r="R103"/>
  <c r="R102"/>
  <c r="P104"/>
  <c r="P103"/>
  <c r="P102"/>
  <c r="BK104"/>
  <c r="BK103"/>
  <c r="J103"/>
  <c r="BK102"/>
  <c r="J102"/>
  <c r="J104"/>
  <c r="BE104"/>
  <c r="J63"/>
  <c r="J62"/>
  <c r="BI98"/>
  <c r="BH98"/>
  <c r="BG98"/>
  <c r="BF98"/>
  <c r="T98"/>
  <c r="R98"/>
  <c r="P98"/>
  <c r="BK98"/>
  <c r="J98"/>
  <c r="BE98"/>
  <c r="BI95"/>
  <c r="BH95"/>
  <c r="BG95"/>
  <c r="BF95"/>
  <c r="T95"/>
  <c r="R95"/>
  <c r="P95"/>
  <c r="BK95"/>
  <c r="J95"/>
  <c r="BE95"/>
  <c r="BI91"/>
  <c r="BH91"/>
  <c r="BG91"/>
  <c r="BF91"/>
  <c r="T91"/>
  <c r="R91"/>
  <c r="P91"/>
  <c r="BK91"/>
  <c r="J91"/>
  <c r="BE91"/>
  <c r="BI88"/>
  <c r="F37"/>
  <c i="1" r="BD62"/>
  <c i="9" r="BH88"/>
  <c r="F36"/>
  <c i="1" r="BC62"/>
  <c i="9" r="BG88"/>
  <c r="F35"/>
  <c i="1" r="BB62"/>
  <c i="9" r="BF88"/>
  <c r="J34"/>
  <c i="1" r="AW62"/>
  <c i="9" r="F34"/>
  <c i="1" r="BA62"/>
  <c i="9" r="T88"/>
  <c r="T87"/>
  <c r="T86"/>
  <c r="T85"/>
  <c r="R88"/>
  <c r="R87"/>
  <c r="R86"/>
  <c r="R85"/>
  <c r="P88"/>
  <c r="P87"/>
  <c r="P86"/>
  <c r="P85"/>
  <c i="1" r="AU62"/>
  <c i="9" r="BK88"/>
  <c r="BK87"/>
  <c r="J87"/>
  <c r="BK86"/>
  <c r="J86"/>
  <c r="BK85"/>
  <c r="J85"/>
  <c r="J59"/>
  <c r="J30"/>
  <c i="1" r="AG62"/>
  <c i="9" r="J88"/>
  <c r="BE88"/>
  <c r="J33"/>
  <c i="1" r="AV62"/>
  <c i="9" r="F33"/>
  <c i="1" r="AZ62"/>
  <c i="9" r="J61"/>
  <c r="J60"/>
  <c r="F79"/>
  <c r="E77"/>
  <c r="F52"/>
  <c r="E50"/>
  <c r="J39"/>
  <c r="J24"/>
  <c r="E24"/>
  <c r="J82"/>
  <c r="J55"/>
  <c r="J23"/>
  <c r="J21"/>
  <c r="E21"/>
  <c r="J81"/>
  <c r="J54"/>
  <c r="J20"/>
  <c r="J18"/>
  <c r="E18"/>
  <c r="F82"/>
  <c r="F55"/>
  <c r="J17"/>
  <c r="J15"/>
  <c r="E15"/>
  <c r="F81"/>
  <c r="F54"/>
  <c r="J14"/>
  <c r="J12"/>
  <c r="J79"/>
  <c r="J52"/>
  <c r="E7"/>
  <c r="E75"/>
  <c r="E48"/>
  <c i="8" r="J37"/>
  <c r="J36"/>
  <c i="1" r="AY61"/>
  <c i="8" r="J35"/>
  <c i="1" r="AX61"/>
  <c i="8" r="BI82"/>
  <c r="F37"/>
  <c i="1" r="BD61"/>
  <c i="8" r="BH82"/>
  <c r="F36"/>
  <c i="1" r="BC61"/>
  <c i="8" r="BG82"/>
  <c r="F35"/>
  <c i="1" r="BB61"/>
  <c i="8" r="BF82"/>
  <c r="J34"/>
  <c i="1" r="AW61"/>
  <c i="8" r="F34"/>
  <c i="1" r="BA61"/>
  <c i="8" r="T82"/>
  <c r="T81"/>
  <c r="T80"/>
  <c r="R82"/>
  <c r="R81"/>
  <c r="R80"/>
  <c r="P82"/>
  <c r="P81"/>
  <c r="P80"/>
  <c i="1" r="AU61"/>
  <c i="8" r="BK82"/>
  <c r="BK81"/>
  <c r="J81"/>
  <c r="BK80"/>
  <c r="J80"/>
  <c r="J59"/>
  <c r="J30"/>
  <c i="1" r="AG61"/>
  <c i="8" r="J82"/>
  <c r="BE82"/>
  <c r="J33"/>
  <c i="1" r="AV61"/>
  <c i="8" r="F33"/>
  <c i="1" r="AZ61"/>
  <c i="8" r="J60"/>
  <c r="F74"/>
  <c r="E72"/>
  <c r="F52"/>
  <c r="E50"/>
  <c r="J39"/>
  <c r="J24"/>
  <c r="E24"/>
  <c r="J77"/>
  <c r="J55"/>
  <c r="J23"/>
  <c r="J21"/>
  <c r="E21"/>
  <c r="J76"/>
  <c r="J54"/>
  <c r="J20"/>
  <c r="J18"/>
  <c r="E18"/>
  <c r="F77"/>
  <c r="F55"/>
  <c r="J17"/>
  <c r="J15"/>
  <c r="E15"/>
  <c r="F76"/>
  <c r="F54"/>
  <c r="J14"/>
  <c r="J12"/>
  <c r="J74"/>
  <c r="J52"/>
  <c r="E7"/>
  <c r="E70"/>
  <c r="E48"/>
  <c i="7" r="J37"/>
  <c r="J36"/>
  <c i="1" r="AY60"/>
  <c i="7" r="J35"/>
  <c i="1" r="AX60"/>
  <c i="7" r="BI134"/>
  <c r="BH134"/>
  <c r="BG134"/>
  <c r="BF134"/>
  <c r="T134"/>
  <c r="R134"/>
  <c r="P134"/>
  <c r="BK134"/>
  <c r="J134"/>
  <c r="BE134"/>
  <c r="BI131"/>
  <c r="BH131"/>
  <c r="BG131"/>
  <c r="BF131"/>
  <c r="T131"/>
  <c r="R131"/>
  <c r="P131"/>
  <c r="BK131"/>
  <c r="J131"/>
  <c r="BE131"/>
  <c r="BI126"/>
  <c r="BH126"/>
  <c r="BG126"/>
  <c r="BF126"/>
  <c r="T126"/>
  <c r="R126"/>
  <c r="P126"/>
  <c r="BK126"/>
  <c r="J126"/>
  <c r="BE126"/>
  <c r="BI121"/>
  <c r="BH121"/>
  <c r="BG121"/>
  <c r="BF121"/>
  <c r="T121"/>
  <c r="R121"/>
  <c r="P121"/>
  <c r="BK121"/>
  <c r="J121"/>
  <c r="BE121"/>
  <c r="BI116"/>
  <c r="BH116"/>
  <c r="BG116"/>
  <c r="BF116"/>
  <c r="T116"/>
  <c r="R116"/>
  <c r="P116"/>
  <c r="BK116"/>
  <c r="J116"/>
  <c r="BE116"/>
  <c r="BI113"/>
  <c r="BH113"/>
  <c r="BG113"/>
  <c r="BF113"/>
  <c r="T113"/>
  <c r="T112"/>
  <c r="T111"/>
  <c r="R113"/>
  <c r="R112"/>
  <c r="R111"/>
  <c r="P113"/>
  <c r="P112"/>
  <c r="P111"/>
  <c r="BK113"/>
  <c r="BK112"/>
  <c r="J112"/>
  <c r="BK111"/>
  <c r="J111"/>
  <c r="J113"/>
  <c r="BE113"/>
  <c r="J66"/>
  <c r="J65"/>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T98"/>
  <c r="T97"/>
  <c r="R99"/>
  <c r="R98"/>
  <c r="R97"/>
  <c r="P99"/>
  <c r="P98"/>
  <c r="P97"/>
  <c r="BK99"/>
  <c r="BK98"/>
  <c r="J98"/>
  <c r="BK97"/>
  <c r="J97"/>
  <c r="J99"/>
  <c r="BE99"/>
  <c r="J64"/>
  <c r="J63"/>
  <c r="BI95"/>
  <c r="BH95"/>
  <c r="BG95"/>
  <c r="BF95"/>
  <c r="T95"/>
  <c r="T94"/>
  <c r="R95"/>
  <c r="R94"/>
  <c r="P95"/>
  <c r="P94"/>
  <c r="BK95"/>
  <c r="BK94"/>
  <c r="J94"/>
  <c r="J95"/>
  <c r="BE95"/>
  <c r="J62"/>
  <c r="BI92"/>
  <c r="BH92"/>
  <c r="BG92"/>
  <c r="BF92"/>
  <c r="T92"/>
  <c r="R92"/>
  <c r="P92"/>
  <c r="BK92"/>
  <c r="J92"/>
  <c r="BE92"/>
  <c r="BI91"/>
  <c r="BH91"/>
  <c r="BG91"/>
  <c r="BF91"/>
  <c r="T91"/>
  <c r="R91"/>
  <c r="P91"/>
  <c r="BK91"/>
  <c r="J91"/>
  <c r="BE91"/>
  <c r="BI89"/>
  <c r="F37"/>
  <c i="1" r="BD60"/>
  <c i="7" r="BH89"/>
  <c r="F36"/>
  <c i="1" r="BC60"/>
  <c i="7" r="BG89"/>
  <c r="F35"/>
  <c i="1" r="BB60"/>
  <c i="7" r="BF89"/>
  <c r="J34"/>
  <c i="1" r="AW60"/>
  <c i="7" r="F34"/>
  <c i="1" r="BA60"/>
  <c i="7" r="T89"/>
  <c r="T88"/>
  <c r="T87"/>
  <c r="T86"/>
  <c r="R89"/>
  <c r="R88"/>
  <c r="R87"/>
  <c r="R86"/>
  <c r="P89"/>
  <c r="P88"/>
  <c r="P87"/>
  <c r="P86"/>
  <c i="1" r="AU60"/>
  <c i="7" r="BK89"/>
  <c r="BK88"/>
  <c r="J88"/>
  <c r="BK87"/>
  <c r="J87"/>
  <c r="BK86"/>
  <c r="J86"/>
  <c r="J59"/>
  <c r="J30"/>
  <c i="1" r="AG60"/>
  <c i="7" r="J89"/>
  <c r="BE89"/>
  <c r="J33"/>
  <c i="1" r="AV60"/>
  <c i="7" r="F33"/>
  <c i="1" r="AZ60"/>
  <c i="7" r="J61"/>
  <c r="J60"/>
  <c r="F80"/>
  <c r="E78"/>
  <c r="F52"/>
  <c r="E50"/>
  <c r="J39"/>
  <c r="J24"/>
  <c r="E24"/>
  <c r="J83"/>
  <c r="J55"/>
  <c r="J23"/>
  <c r="J21"/>
  <c r="E21"/>
  <c r="J82"/>
  <c r="J54"/>
  <c r="J20"/>
  <c r="J18"/>
  <c r="E18"/>
  <c r="F83"/>
  <c r="F55"/>
  <c r="J17"/>
  <c r="J15"/>
  <c r="E15"/>
  <c r="F82"/>
  <c r="F54"/>
  <c r="J14"/>
  <c r="J12"/>
  <c r="J80"/>
  <c r="J52"/>
  <c r="E7"/>
  <c r="E76"/>
  <c r="E48"/>
  <c i="6" r="J37"/>
  <c r="J36"/>
  <c i="1" r="AY59"/>
  <c i="6" r="J35"/>
  <c i="1" r="AX59"/>
  <c i="6" r="BI402"/>
  <c r="BH402"/>
  <c r="BG402"/>
  <c r="BF402"/>
  <c r="T402"/>
  <c r="R402"/>
  <c r="P402"/>
  <c r="BK402"/>
  <c r="J402"/>
  <c r="BE402"/>
  <c r="BI399"/>
  <c r="BH399"/>
  <c r="BG399"/>
  <c r="BF399"/>
  <c r="T399"/>
  <c r="R399"/>
  <c r="P399"/>
  <c r="BK399"/>
  <c r="J399"/>
  <c r="BE399"/>
  <c r="BI393"/>
  <c r="BH393"/>
  <c r="BG393"/>
  <c r="BF393"/>
  <c r="T393"/>
  <c r="R393"/>
  <c r="P393"/>
  <c r="BK393"/>
  <c r="J393"/>
  <c r="BE393"/>
  <c r="BI391"/>
  <c r="BH391"/>
  <c r="BG391"/>
  <c r="BF391"/>
  <c r="T391"/>
  <c r="R391"/>
  <c r="P391"/>
  <c r="BK391"/>
  <c r="J391"/>
  <c r="BE391"/>
  <c r="BI388"/>
  <c r="BH388"/>
  <c r="BG388"/>
  <c r="BF388"/>
  <c r="T388"/>
  <c r="T387"/>
  <c r="R388"/>
  <c r="R387"/>
  <c r="P388"/>
  <c r="P387"/>
  <c r="BK388"/>
  <c r="BK387"/>
  <c r="J387"/>
  <c r="J388"/>
  <c r="BE388"/>
  <c r="J72"/>
  <c r="BI385"/>
  <c r="BH385"/>
  <c r="BG385"/>
  <c r="BF385"/>
  <c r="T385"/>
  <c r="R385"/>
  <c r="P385"/>
  <c r="BK385"/>
  <c r="J385"/>
  <c r="BE385"/>
  <c r="BI383"/>
  <c r="BH383"/>
  <c r="BG383"/>
  <c r="BF383"/>
  <c r="T383"/>
  <c r="R383"/>
  <c r="P383"/>
  <c r="BK383"/>
  <c r="J383"/>
  <c r="BE383"/>
  <c r="BI382"/>
  <c r="BH382"/>
  <c r="BG382"/>
  <c r="BF382"/>
  <c r="T382"/>
  <c r="R382"/>
  <c r="P382"/>
  <c r="BK382"/>
  <c r="J382"/>
  <c r="BE382"/>
  <c r="BI379"/>
  <c r="BH379"/>
  <c r="BG379"/>
  <c r="BF379"/>
  <c r="T379"/>
  <c r="R379"/>
  <c r="P379"/>
  <c r="BK379"/>
  <c r="J379"/>
  <c r="BE379"/>
  <c r="BI377"/>
  <c r="BH377"/>
  <c r="BG377"/>
  <c r="BF377"/>
  <c r="T377"/>
  <c r="R377"/>
  <c r="P377"/>
  <c r="BK377"/>
  <c r="J377"/>
  <c r="BE377"/>
  <c r="BI375"/>
  <c r="BH375"/>
  <c r="BG375"/>
  <c r="BF375"/>
  <c r="T375"/>
  <c r="R375"/>
  <c r="P375"/>
  <c r="BK375"/>
  <c r="J375"/>
  <c r="BE375"/>
  <c r="BI368"/>
  <c r="BH368"/>
  <c r="BG368"/>
  <c r="BF368"/>
  <c r="T368"/>
  <c r="R368"/>
  <c r="P368"/>
  <c r="BK368"/>
  <c r="J368"/>
  <c r="BE368"/>
  <c r="BI365"/>
  <c r="BH365"/>
  <c r="BG365"/>
  <c r="BF365"/>
  <c r="T365"/>
  <c r="R365"/>
  <c r="P365"/>
  <c r="BK365"/>
  <c r="J365"/>
  <c r="BE365"/>
  <c r="BI363"/>
  <c r="BH363"/>
  <c r="BG363"/>
  <c r="BF363"/>
  <c r="T363"/>
  <c r="T362"/>
  <c r="T361"/>
  <c r="R363"/>
  <c r="R362"/>
  <c r="R361"/>
  <c r="P363"/>
  <c r="P362"/>
  <c r="P361"/>
  <c r="BK363"/>
  <c r="BK362"/>
  <c r="J362"/>
  <c r="BK361"/>
  <c r="J361"/>
  <c r="J363"/>
  <c r="BE363"/>
  <c r="J71"/>
  <c r="J70"/>
  <c r="BI359"/>
  <c r="BH359"/>
  <c r="BG359"/>
  <c r="BF359"/>
  <c r="T359"/>
  <c r="T358"/>
  <c r="R359"/>
  <c r="R358"/>
  <c r="P359"/>
  <c r="P358"/>
  <c r="BK359"/>
  <c r="BK358"/>
  <c r="J358"/>
  <c r="J359"/>
  <c r="BE359"/>
  <c r="J69"/>
  <c r="BI355"/>
  <c r="BH355"/>
  <c r="BG355"/>
  <c r="BF355"/>
  <c r="T355"/>
  <c r="R355"/>
  <c r="P355"/>
  <c r="BK355"/>
  <c r="J355"/>
  <c r="BE355"/>
  <c r="BI353"/>
  <c r="BH353"/>
  <c r="BG353"/>
  <c r="BF353"/>
  <c r="T353"/>
  <c r="R353"/>
  <c r="P353"/>
  <c r="BK353"/>
  <c r="J353"/>
  <c r="BE353"/>
  <c r="BI351"/>
  <c r="BH351"/>
  <c r="BG351"/>
  <c r="BF351"/>
  <c r="T351"/>
  <c r="T350"/>
  <c r="R351"/>
  <c r="R350"/>
  <c r="P351"/>
  <c r="P350"/>
  <c r="BK351"/>
  <c r="BK350"/>
  <c r="J350"/>
  <c r="J351"/>
  <c r="BE351"/>
  <c r="J68"/>
  <c r="BI348"/>
  <c r="BH348"/>
  <c r="BG348"/>
  <c r="BF348"/>
  <c r="T348"/>
  <c r="R348"/>
  <c r="P348"/>
  <c r="BK348"/>
  <c r="J348"/>
  <c r="BE348"/>
  <c r="BI339"/>
  <c r="BH339"/>
  <c r="BG339"/>
  <c r="BF339"/>
  <c r="T339"/>
  <c r="R339"/>
  <c r="P339"/>
  <c r="BK339"/>
  <c r="J339"/>
  <c r="BE339"/>
  <c r="BI337"/>
  <c r="BH337"/>
  <c r="BG337"/>
  <c r="BF337"/>
  <c r="T337"/>
  <c r="R337"/>
  <c r="P337"/>
  <c r="BK337"/>
  <c r="J337"/>
  <c r="BE337"/>
  <c r="BI334"/>
  <c r="BH334"/>
  <c r="BG334"/>
  <c r="BF334"/>
  <c r="T334"/>
  <c r="R334"/>
  <c r="P334"/>
  <c r="BK334"/>
  <c r="J334"/>
  <c r="BE334"/>
  <c r="BI326"/>
  <c r="BH326"/>
  <c r="BG326"/>
  <c r="BF326"/>
  <c r="T326"/>
  <c r="R326"/>
  <c r="P326"/>
  <c r="BK326"/>
  <c r="J326"/>
  <c r="BE326"/>
  <c r="BI321"/>
  <c r="BH321"/>
  <c r="BG321"/>
  <c r="BF321"/>
  <c r="T321"/>
  <c r="R321"/>
  <c r="P321"/>
  <c r="BK321"/>
  <c r="J321"/>
  <c r="BE321"/>
  <c r="BI309"/>
  <c r="BH309"/>
  <c r="BG309"/>
  <c r="BF309"/>
  <c r="T309"/>
  <c r="R309"/>
  <c r="P309"/>
  <c r="BK309"/>
  <c r="J309"/>
  <c r="BE309"/>
  <c r="BI308"/>
  <c r="BH308"/>
  <c r="BG308"/>
  <c r="BF308"/>
  <c r="T308"/>
  <c r="R308"/>
  <c r="P308"/>
  <c r="BK308"/>
  <c r="J308"/>
  <c r="BE308"/>
  <c r="BI306"/>
  <c r="BH306"/>
  <c r="BG306"/>
  <c r="BF306"/>
  <c r="T306"/>
  <c r="R306"/>
  <c r="P306"/>
  <c r="BK306"/>
  <c r="J306"/>
  <c r="BE306"/>
  <c r="BI304"/>
  <c r="BH304"/>
  <c r="BG304"/>
  <c r="BF304"/>
  <c r="T304"/>
  <c r="R304"/>
  <c r="P304"/>
  <c r="BK304"/>
  <c r="J304"/>
  <c r="BE304"/>
  <c r="BI302"/>
  <c r="BH302"/>
  <c r="BG302"/>
  <c r="BF302"/>
  <c r="T302"/>
  <c r="R302"/>
  <c r="P302"/>
  <c r="BK302"/>
  <c r="J302"/>
  <c r="BE302"/>
  <c r="BI299"/>
  <c r="BH299"/>
  <c r="BG299"/>
  <c r="BF299"/>
  <c r="T299"/>
  <c r="T298"/>
  <c r="R299"/>
  <c r="R298"/>
  <c r="P299"/>
  <c r="P298"/>
  <c r="BK299"/>
  <c r="BK298"/>
  <c r="J298"/>
  <c r="J299"/>
  <c r="BE299"/>
  <c r="J67"/>
  <c r="BI294"/>
  <c r="BH294"/>
  <c r="BG294"/>
  <c r="BF294"/>
  <c r="T294"/>
  <c r="R294"/>
  <c r="P294"/>
  <c r="BK294"/>
  <c r="J294"/>
  <c r="BE294"/>
  <c r="BI290"/>
  <c r="BH290"/>
  <c r="BG290"/>
  <c r="BF290"/>
  <c r="T290"/>
  <c r="R290"/>
  <c r="P290"/>
  <c r="BK290"/>
  <c r="J290"/>
  <c r="BE290"/>
  <c r="BI284"/>
  <c r="BH284"/>
  <c r="BG284"/>
  <c r="BF284"/>
  <c r="T284"/>
  <c r="T283"/>
  <c r="R284"/>
  <c r="R283"/>
  <c r="P284"/>
  <c r="P283"/>
  <c r="BK284"/>
  <c r="BK283"/>
  <c r="J283"/>
  <c r="J284"/>
  <c r="BE284"/>
  <c r="J66"/>
  <c r="BI281"/>
  <c r="BH281"/>
  <c r="BG281"/>
  <c r="BF281"/>
  <c r="T281"/>
  <c r="T280"/>
  <c r="R281"/>
  <c r="R280"/>
  <c r="P281"/>
  <c r="P280"/>
  <c r="BK281"/>
  <c r="BK280"/>
  <c r="J280"/>
  <c r="J281"/>
  <c r="BE281"/>
  <c r="J65"/>
  <c r="BI278"/>
  <c r="BH278"/>
  <c r="BG278"/>
  <c r="BF278"/>
  <c r="T278"/>
  <c r="R278"/>
  <c r="P278"/>
  <c r="BK278"/>
  <c r="J278"/>
  <c r="BE278"/>
  <c r="BI273"/>
  <c r="BH273"/>
  <c r="BG273"/>
  <c r="BF273"/>
  <c r="T273"/>
  <c r="R273"/>
  <c r="P273"/>
  <c r="BK273"/>
  <c r="J273"/>
  <c r="BE273"/>
  <c r="BI270"/>
  <c r="BH270"/>
  <c r="BG270"/>
  <c r="BF270"/>
  <c r="T270"/>
  <c r="R270"/>
  <c r="P270"/>
  <c r="BK270"/>
  <c r="J270"/>
  <c r="BE270"/>
  <c r="BI268"/>
  <c r="BH268"/>
  <c r="BG268"/>
  <c r="BF268"/>
  <c r="T268"/>
  <c r="R268"/>
  <c r="P268"/>
  <c r="BK268"/>
  <c r="J268"/>
  <c r="BE268"/>
  <c r="BI264"/>
  <c r="BH264"/>
  <c r="BG264"/>
  <c r="BF264"/>
  <c r="T264"/>
  <c r="R264"/>
  <c r="P264"/>
  <c r="BK264"/>
  <c r="J264"/>
  <c r="BE264"/>
  <c r="BI262"/>
  <c r="BH262"/>
  <c r="BG262"/>
  <c r="BF262"/>
  <c r="T262"/>
  <c r="R262"/>
  <c r="P262"/>
  <c r="BK262"/>
  <c r="J262"/>
  <c r="BE262"/>
  <c r="BI259"/>
  <c r="BH259"/>
  <c r="BG259"/>
  <c r="BF259"/>
  <c r="T259"/>
  <c r="R259"/>
  <c r="P259"/>
  <c r="BK259"/>
  <c r="J259"/>
  <c r="BE259"/>
  <c r="BI256"/>
  <c r="BH256"/>
  <c r="BG256"/>
  <c r="BF256"/>
  <c r="T256"/>
  <c r="R256"/>
  <c r="P256"/>
  <c r="BK256"/>
  <c r="J256"/>
  <c r="BE256"/>
  <c r="BI253"/>
  <c r="BH253"/>
  <c r="BG253"/>
  <c r="BF253"/>
  <c r="T253"/>
  <c r="T252"/>
  <c r="R253"/>
  <c r="R252"/>
  <c r="P253"/>
  <c r="P252"/>
  <c r="BK253"/>
  <c r="BK252"/>
  <c r="J252"/>
  <c r="J253"/>
  <c r="BE253"/>
  <c r="J64"/>
  <c r="BI249"/>
  <c r="BH249"/>
  <c r="BG249"/>
  <c r="BF249"/>
  <c r="T249"/>
  <c r="R249"/>
  <c r="P249"/>
  <c r="BK249"/>
  <c r="J249"/>
  <c r="BE249"/>
  <c r="BI246"/>
  <c r="BH246"/>
  <c r="BG246"/>
  <c r="BF246"/>
  <c r="T246"/>
  <c r="R246"/>
  <c r="P246"/>
  <c r="BK246"/>
  <c r="J246"/>
  <c r="BE246"/>
  <c r="BI242"/>
  <c r="BH242"/>
  <c r="BG242"/>
  <c r="BF242"/>
  <c r="T242"/>
  <c r="R242"/>
  <c r="P242"/>
  <c r="BK242"/>
  <c r="J242"/>
  <c r="BE242"/>
  <c r="BI240"/>
  <c r="BH240"/>
  <c r="BG240"/>
  <c r="BF240"/>
  <c r="T240"/>
  <c r="R240"/>
  <c r="P240"/>
  <c r="BK240"/>
  <c r="J240"/>
  <c r="BE240"/>
  <c r="BI237"/>
  <c r="BH237"/>
  <c r="BG237"/>
  <c r="BF237"/>
  <c r="T237"/>
  <c r="R237"/>
  <c r="P237"/>
  <c r="BK237"/>
  <c r="J237"/>
  <c r="BE237"/>
  <c r="BI216"/>
  <c r="BH216"/>
  <c r="BG216"/>
  <c r="BF216"/>
  <c r="T216"/>
  <c r="R216"/>
  <c r="P216"/>
  <c r="BK216"/>
  <c r="J216"/>
  <c r="BE216"/>
  <c r="BI214"/>
  <c r="BH214"/>
  <c r="BG214"/>
  <c r="BF214"/>
  <c r="T214"/>
  <c r="R214"/>
  <c r="P214"/>
  <c r="BK214"/>
  <c r="J214"/>
  <c r="BE214"/>
  <c r="BI207"/>
  <c r="BH207"/>
  <c r="BG207"/>
  <c r="BF207"/>
  <c r="T207"/>
  <c r="R207"/>
  <c r="P207"/>
  <c r="BK207"/>
  <c r="J207"/>
  <c r="BE207"/>
  <c r="BI202"/>
  <c r="BH202"/>
  <c r="BG202"/>
  <c r="BF202"/>
  <c r="T202"/>
  <c r="R202"/>
  <c r="P202"/>
  <c r="BK202"/>
  <c r="J202"/>
  <c r="BE202"/>
  <c r="BI196"/>
  <c r="BH196"/>
  <c r="BG196"/>
  <c r="BF196"/>
  <c r="T196"/>
  <c r="R196"/>
  <c r="P196"/>
  <c r="BK196"/>
  <c r="J196"/>
  <c r="BE196"/>
  <c r="BI195"/>
  <c r="BH195"/>
  <c r="BG195"/>
  <c r="BF195"/>
  <c r="T195"/>
  <c r="R195"/>
  <c r="P195"/>
  <c r="BK195"/>
  <c r="J195"/>
  <c r="BE195"/>
  <c r="BI193"/>
  <c r="BH193"/>
  <c r="BG193"/>
  <c r="BF193"/>
  <c r="T193"/>
  <c r="R193"/>
  <c r="P193"/>
  <c r="BK193"/>
  <c r="J193"/>
  <c r="BE193"/>
  <c r="BI191"/>
  <c r="BH191"/>
  <c r="BG191"/>
  <c r="BF191"/>
  <c r="T191"/>
  <c r="R191"/>
  <c r="P191"/>
  <c r="BK191"/>
  <c r="J191"/>
  <c r="BE191"/>
  <c r="BI188"/>
  <c r="BH188"/>
  <c r="BG188"/>
  <c r="BF188"/>
  <c r="T188"/>
  <c r="R188"/>
  <c r="P188"/>
  <c r="BK188"/>
  <c r="J188"/>
  <c r="BE188"/>
  <c r="BI185"/>
  <c r="BH185"/>
  <c r="BG185"/>
  <c r="BF185"/>
  <c r="T185"/>
  <c r="T184"/>
  <c r="R185"/>
  <c r="R184"/>
  <c r="P185"/>
  <c r="P184"/>
  <c r="BK185"/>
  <c r="BK184"/>
  <c r="J184"/>
  <c r="J185"/>
  <c r="BE185"/>
  <c r="J63"/>
  <c r="BI181"/>
  <c r="BH181"/>
  <c r="BG181"/>
  <c r="BF181"/>
  <c r="T181"/>
  <c r="R181"/>
  <c r="P181"/>
  <c r="BK181"/>
  <c r="J181"/>
  <c r="BE181"/>
  <c r="BI179"/>
  <c r="BH179"/>
  <c r="BG179"/>
  <c r="BF179"/>
  <c r="T179"/>
  <c r="R179"/>
  <c r="P179"/>
  <c r="BK179"/>
  <c r="J179"/>
  <c r="BE179"/>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7"/>
  <c r="BH167"/>
  <c r="BG167"/>
  <c r="BF167"/>
  <c r="T167"/>
  <c r="R167"/>
  <c r="P167"/>
  <c r="BK167"/>
  <c r="J167"/>
  <c r="BE167"/>
  <c r="BI161"/>
  <c r="BH161"/>
  <c r="BG161"/>
  <c r="BF161"/>
  <c r="T161"/>
  <c r="R161"/>
  <c r="P161"/>
  <c r="BK161"/>
  <c r="J161"/>
  <c r="BE161"/>
  <c r="BI146"/>
  <c r="BH146"/>
  <c r="BG146"/>
  <c r="BF146"/>
  <c r="T146"/>
  <c r="R146"/>
  <c r="P146"/>
  <c r="BK146"/>
  <c r="J146"/>
  <c r="BE146"/>
  <c r="BI131"/>
  <c r="BH131"/>
  <c r="BG131"/>
  <c r="BF131"/>
  <c r="T131"/>
  <c r="R131"/>
  <c r="P131"/>
  <c r="BK131"/>
  <c r="J131"/>
  <c r="BE131"/>
  <c r="BI124"/>
  <c r="BH124"/>
  <c r="BG124"/>
  <c r="BF124"/>
  <c r="T124"/>
  <c r="T123"/>
  <c r="R124"/>
  <c r="R123"/>
  <c r="P124"/>
  <c r="P123"/>
  <c r="BK124"/>
  <c r="BK123"/>
  <c r="J123"/>
  <c r="J124"/>
  <c r="BE124"/>
  <c r="J62"/>
  <c r="BI120"/>
  <c r="BH120"/>
  <c r="BG120"/>
  <c r="BF120"/>
  <c r="T120"/>
  <c r="R120"/>
  <c r="P120"/>
  <c r="BK120"/>
  <c r="J120"/>
  <c r="BE120"/>
  <c r="BI117"/>
  <c r="BH117"/>
  <c r="BG117"/>
  <c r="BF117"/>
  <c r="T117"/>
  <c r="R117"/>
  <c r="P117"/>
  <c r="BK117"/>
  <c r="J117"/>
  <c r="BE117"/>
  <c r="BI115"/>
  <c r="BH115"/>
  <c r="BG115"/>
  <c r="BF115"/>
  <c r="T115"/>
  <c r="R115"/>
  <c r="P115"/>
  <c r="BK115"/>
  <c r="J115"/>
  <c r="BE115"/>
  <c r="BI113"/>
  <c r="BH113"/>
  <c r="BG113"/>
  <c r="BF113"/>
  <c r="T113"/>
  <c r="R113"/>
  <c r="P113"/>
  <c r="BK113"/>
  <c r="J113"/>
  <c r="BE113"/>
  <c r="BI110"/>
  <c r="BH110"/>
  <c r="BG110"/>
  <c r="BF110"/>
  <c r="T110"/>
  <c r="R110"/>
  <c r="P110"/>
  <c r="BK110"/>
  <c r="J110"/>
  <c r="BE110"/>
  <c r="BI108"/>
  <c r="BH108"/>
  <c r="BG108"/>
  <c r="BF108"/>
  <c r="T108"/>
  <c r="R108"/>
  <c r="P108"/>
  <c r="BK108"/>
  <c r="J108"/>
  <c r="BE108"/>
  <c r="BI105"/>
  <c r="BH105"/>
  <c r="BG105"/>
  <c r="BF105"/>
  <c r="T105"/>
  <c r="R105"/>
  <c r="P105"/>
  <c r="BK105"/>
  <c r="J105"/>
  <c r="BE105"/>
  <c r="BI103"/>
  <c r="BH103"/>
  <c r="BG103"/>
  <c r="BF103"/>
  <c r="T103"/>
  <c r="R103"/>
  <c r="P103"/>
  <c r="BK103"/>
  <c r="J103"/>
  <c r="BE103"/>
  <c r="BI98"/>
  <c r="BH98"/>
  <c r="BG98"/>
  <c r="BF98"/>
  <c r="T98"/>
  <c r="R98"/>
  <c r="P98"/>
  <c r="BK98"/>
  <c r="J98"/>
  <c r="BE98"/>
  <c r="BI95"/>
  <c r="F37"/>
  <c i="1" r="BD59"/>
  <c i="6" r="BH95"/>
  <c r="F36"/>
  <c i="1" r="BC59"/>
  <c i="6" r="BG95"/>
  <c r="F35"/>
  <c i="1" r="BB59"/>
  <c i="6" r="BF95"/>
  <c r="J34"/>
  <c i="1" r="AW59"/>
  <c i="6" r="F34"/>
  <c i="1" r="BA59"/>
  <c i="6" r="T95"/>
  <c r="T94"/>
  <c r="T93"/>
  <c r="T92"/>
  <c r="R95"/>
  <c r="R94"/>
  <c r="R93"/>
  <c r="R92"/>
  <c r="P95"/>
  <c r="P94"/>
  <c r="P93"/>
  <c r="P92"/>
  <c i="1" r="AU59"/>
  <c i="6" r="BK95"/>
  <c r="BK94"/>
  <c r="J94"/>
  <c r="BK93"/>
  <c r="J93"/>
  <c r="BK92"/>
  <c r="J92"/>
  <c r="J59"/>
  <c r="J30"/>
  <c i="1" r="AG59"/>
  <c i="6" r="J95"/>
  <c r="BE95"/>
  <c r="J33"/>
  <c i="1" r="AV59"/>
  <c i="6" r="F33"/>
  <c i="1" r="AZ59"/>
  <c i="6" r="J61"/>
  <c r="J60"/>
  <c r="F86"/>
  <c r="E84"/>
  <c r="F52"/>
  <c r="E50"/>
  <c r="J39"/>
  <c r="J24"/>
  <c r="E24"/>
  <c r="J89"/>
  <c r="J55"/>
  <c r="J23"/>
  <c r="J21"/>
  <c r="E21"/>
  <c r="J88"/>
  <c r="J54"/>
  <c r="J20"/>
  <c r="J18"/>
  <c r="E18"/>
  <c r="F89"/>
  <c r="F55"/>
  <c r="J17"/>
  <c r="J15"/>
  <c r="E15"/>
  <c r="F88"/>
  <c r="F54"/>
  <c r="J14"/>
  <c r="J12"/>
  <c r="J86"/>
  <c r="J52"/>
  <c r="E7"/>
  <c r="E82"/>
  <c r="E48"/>
  <c i="5" r="J37"/>
  <c r="J36"/>
  <c i="1" r="AY58"/>
  <c i="5" r="J35"/>
  <c i="1" r="AX58"/>
  <c i="5" r="BI165"/>
  <c r="BH165"/>
  <c r="BG165"/>
  <c r="BF165"/>
  <c r="T165"/>
  <c r="R165"/>
  <c r="P165"/>
  <c r="BK165"/>
  <c r="J165"/>
  <c r="BE165"/>
  <c r="BI162"/>
  <c r="BH162"/>
  <c r="BG162"/>
  <c r="BF162"/>
  <c r="T162"/>
  <c r="R162"/>
  <c r="P162"/>
  <c r="BK162"/>
  <c r="J162"/>
  <c r="BE162"/>
  <c r="BI160"/>
  <c r="BH160"/>
  <c r="BG160"/>
  <c r="BF160"/>
  <c r="T160"/>
  <c r="T159"/>
  <c r="T158"/>
  <c r="R160"/>
  <c r="R159"/>
  <c r="R158"/>
  <c r="P160"/>
  <c r="P159"/>
  <c r="P158"/>
  <c r="BK160"/>
  <c r="BK159"/>
  <c r="J159"/>
  <c r="BK158"/>
  <c r="J158"/>
  <c r="J160"/>
  <c r="BE160"/>
  <c r="J69"/>
  <c r="J68"/>
  <c r="BI156"/>
  <c r="BH156"/>
  <c r="BG156"/>
  <c r="BF156"/>
  <c r="T156"/>
  <c r="T155"/>
  <c r="R156"/>
  <c r="R155"/>
  <c r="P156"/>
  <c r="P155"/>
  <c r="BK156"/>
  <c r="BK155"/>
  <c r="J155"/>
  <c r="J156"/>
  <c r="BE156"/>
  <c r="J67"/>
  <c r="BI152"/>
  <c r="BH152"/>
  <c r="BG152"/>
  <c r="BF152"/>
  <c r="T152"/>
  <c r="R152"/>
  <c r="P152"/>
  <c r="BK152"/>
  <c r="J152"/>
  <c r="BE152"/>
  <c r="BI149"/>
  <c r="BH149"/>
  <c r="BG149"/>
  <c r="BF149"/>
  <c r="T149"/>
  <c r="R149"/>
  <c r="P149"/>
  <c r="BK149"/>
  <c r="J149"/>
  <c r="BE149"/>
  <c r="BI147"/>
  <c r="BH147"/>
  <c r="BG147"/>
  <c r="BF147"/>
  <c r="T147"/>
  <c r="T146"/>
  <c r="R147"/>
  <c r="R146"/>
  <c r="P147"/>
  <c r="P146"/>
  <c r="BK147"/>
  <c r="BK146"/>
  <c r="J146"/>
  <c r="J147"/>
  <c r="BE147"/>
  <c r="J66"/>
  <c r="BI144"/>
  <c r="BH144"/>
  <c r="BG144"/>
  <c r="BF144"/>
  <c r="T144"/>
  <c r="R144"/>
  <c r="P144"/>
  <c r="BK144"/>
  <c r="J144"/>
  <c r="BE144"/>
  <c r="BI142"/>
  <c r="BH142"/>
  <c r="BG142"/>
  <c r="BF142"/>
  <c r="T142"/>
  <c r="R142"/>
  <c r="P142"/>
  <c r="BK142"/>
  <c r="J142"/>
  <c r="BE142"/>
  <c r="BI139"/>
  <c r="BH139"/>
  <c r="BG139"/>
  <c r="BF139"/>
  <c r="T139"/>
  <c r="R139"/>
  <c r="P139"/>
  <c r="BK139"/>
  <c r="J139"/>
  <c r="BE139"/>
  <c r="BI137"/>
  <c r="BH137"/>
  <c r="BG137"/>
  <c r="BF137"/>
  <c r="T137"/>
  <c r="R137"/>
  <c r="P137"/>
  <c r="BK137"/>
  <c r="J137"/>
  <c r="BE137"/>
  <c r="BI135"/>
  <c r="BH135"/>
  <c r="BG135"/>
  <c r="BF135"/>
  <c r="T135"/>
  <c r="T134"/>
  <c r="R135"/>
  <c r="R134"/>
  <c r="P135"/>
  <c r="P134"/>
  <c r="BK135"/>
  <c r="BK134"/>
  <c r="J134"/>
  <c r="J135"/>
  <c r="BE135"/>
  <c r="J65"/>
  <c r="BI131"/>
  <c r="BH131"/>
  <c r="BG131"/>
  <c r="BF131"/>
  <c r="T131"/>
  <c r="T130"/>
  <c r="R131"/>
  <c r="R130"/>
  <c r="P131"/>
  <c r="P130"/>
  <c r="BK131"/>
  <c r="BK130"/>
  <c r="J130"/>
  <c r="J131"/>
  <c r="BE131"/>
  <c r="J64"/>
  <c r="BI127"/>
  <c r="BH127"/>
  <c r="BG127"/>
  <c r="BF127"/>
  <c r="T127"/>
  <c r="R127"/>
  <c r="P127"/>
  <c r="BK127"/>
  <c r="J127"/>
  <c r="BE127"/>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0"/>
  <c r="BH120"/>
  <c r="BG120"/>
  <c r="BF120"/>
  <c r="T120"/>
  <c r="R120"/>
  <c r="P120"/>
  <c r="BK120"/>
  <c r="J120"/>
  <c r="BE120"/>
  <c r="BI118"/>
  <c r="BH118"/>
  <c r="BG118"/>
  <c r="BF118"/>
  <c r="T118"/>
  <c r="T117"/>
  <c r="R118"/>
  <c r="R117"/>
  <c r="P118"/>
  <c r="P117"/>
  <c r="BK118"/>
  <c r="BK117"/>
  <c r="J117"/>
  <c r="J118"/>
  <c r="BE118"/>
  <c r="J63"/>
  <c r="BI114"/>
  <c r="BH114"/>
  <c r="BG114"/>
  <c r="BF114"/>
  <c r="T114"/>
  <c r="T113"/>
  <c r="R114"/>
  <c r="R113"/>
  <c r="P114"/>
  <c r="P113"/>
  <c r="BK114"/>
  <c r="BK113"/>
  <c r="J113"/>
  <c r="J114"/>
  <c r="BE114"/>
  <c r="J62"/>
  <c r="BI111"/>
  <c r="BH111"/>
  <c r="BG111"/>
  <c r="BF111"/>
  <c r="T111"/>
  <c r="R111"/>
  <c r="P111"/>
  <c r="BK111"/>
  <c r="J111"/>
  <c r="BE111"/>
  <c r="BI108"/>
  <c r="BH108"/>
  <c r="BG108"/>
  <c r="BF108"/>
  <c r="T108"/>
  <c r="R108"/>
  <c r="P108"/>
  <c r="BK108"/>
  <c r="J108"/>
  <c r="BE108"/>
  <c r="BI106"/>
  <c r="BH106"/>
  <c r="BG106"/>
  <c r="BF106"/>
  <c r="T106"/>
  <c r="R106"/>
  <c r="P106"/>
  <c r="BK106"/>
  <c r="J106"/>
  <c r="BE106"/>
  <c r="BI102"/>
  <c r="BH102"/>
  <c r="BG102"/>
  <c r="BF102"/>
  <c r="T102"/>
  <c r="R102"/>
  <c r="P102"/>
  <c r="BK102"/>
  <c r="J102"/>
  <c r="BE102"/>
  <c r="BI99"/>
  <c r="BH99"/>
  <c r="BG99"/>
  <c r="BF99"/>
  <c r="T99"/>
  <c r="R99"/>
  <c r="P99"/>
  <c r="BK99"/>
  <c r="J99"/>
  <c r="BE99"/>
  <c r="BI97"/>
  <c r="BH97"/>
  <c r="BG97"/>
  <c r="BF97"/>
  <c r="T97"/>
  <c r="R97"/>
  <c r="P97"/>
  <c r="BK97"/>
  <c r="J97"/>
  <c r="BE97"/>
  <c r="BI94"/>
  <c r="BH94"/>
  <c r="BG94"/>
  <c r="BF94"/>
  <c r="T94"/>
  <c r="R94"/>
  <c r="P94"/>
  <c r="BK94"/>
  <c r="J94"/>
  <c r="BE94"/>
  <c r="BI92"/>
  <c r="F37"/>
  <c i="1" r="BD58"/>
  <c i="5" r="BH92"/>
  <c r="F36"/>
  <c i="1" r="BC58"/>
  <c i="5" r="BG92"/>
  <c r="F35"/>
  <c i="1" r="BB58"/>
  <c i="5" r="BF92"/>
  <c r="J34"/>
  <c i="1" r="AW58"/>
  <c i="5" r="F34"/>
  <c i="1" r="BA58"/>
  <c i="5" r="T92"/>
  <c r="T91"/>
  <c r="T90"/>
  <c r="T89"/>
  <c r="R92"/>
  <c r="R91"/>
  <c r="R90"/>
  <c r="R89"/>
  <c r="P92"/>
  <c r="P91"/>
  <c r="P90"/>
  <c r="P89"/>
  <c i="1" r="AU58"/>
  <c i="5" r="BK92"/>
  <c r="BK91"/>
  <c r="J91"/>
  <c r="BK90"/>
  <c r="J90"/>
  <c r="BK89"/>
  <c r="J89"/>
  <c r="J59"/>
  <c r="J30"/>
  <c i="1" r="AG58"/>
  <c i="5" r="J92"/>
  <c r="BE92"/>
  <c r="J33"/>
  <c i="1" r="AV58"/>
  <c i="5" r="F33"/>
  <c i="1" r="AZ58"/>
  <c i="5" r="J61"/>
  <c r="J60"/>
  <c r="F83"/>
  <c r="E81"/>
  <c r="F52"/>
  <c r="E50"/>
  <c r="J39"/>
  <c r="J24"/>
  <c r="E24"/>
  <c r="J86"/>
  <c r="J55"/>
  <c r="J23"/>
  <c r="J21"/>
  <c r="E21"/>
  <c r="J85"/>
  <c r="J54"/>
  <c r="J20"/>
  <c r="J18"/>
  <c r="E18"/>
  <c r="F86"/>
  <c r="F55"/>
  <c r="J17"/>
  <c r="J15"/>
  <c r="E15"/>
  <c r="F85"/>
  <c r="F54"/>
  <c r="J14"/>
  <c r="J12"/>
  <c r="J83"/>
  <c r="J52"/>
  <c r="E7"/>
  <c r="E79"/>
  <c r="E48"/>
  <c i="4" r="J37"/>
  <c r="J36"/>
  <c i="1" r="AY57"/>
  <c i="4" r="J35"/>
  <c i="1" r="AX57"/>
  <c i="4" r="BI135"/>
  <c r="BH135"/>
  <c r="BG135"/>
  <c r="BF135"/>
  <c r="T135"/>
  <c r="R135"/>
  <c r="P135"/>
  <c r="BK135"/>
  <c r="J135"/>
  <c r="BE135"/>
  <c r="BI132"/>
  <c r="BH132"/>
  <c r="BG132"/>
  <c r="BF132"/>
  <c r="T132"/>
  <c r="R132"/>
  <c r="P132"/>
  <c r="BK132"/>
  <c r="J132"/>
  <c r="BE132"/>
  <c r="BI130"/>
  <c r="BH130"/>
  <c r="BG130"/>
  <c r="BF130"/>
  <c r="T130"/>
  <c r="R130"/>
  <c r="P130"/>
  <c r="BK130"/>
  <c r="J130"/>
  <c r="BE130"/>
  <c r="BI128"/>
  <c r="BH128"/>
  <c r="BG128"/>
  <c r="BF128"/>
  <c r="T128"/>
  <c r="R128"/>
  <c r="P128"/>
  <c r="BK128"/>
  <c r="J128"/>
  <c r="BE128"/>
  <c r="BI125"/>
  <c r="BH125"/>
  <c r="BG125"/>
  <c r="BF125"/>
  <c r="T125"/>
  <c r="R125"/>
  <c r="P125"/>
  <c r="BK125"/>
  <c r="J125"/>
  <c r="BE125"/>
  <c r="BI123"/>
  <c r="BH123"/>
  <c r="BG123"/>
  <c r="BF123"/>
  <c r="T123"/>
  <c r="R123"/>
  <c r="P123"/>
  <c r="BK123"/>
  <c r="J123"/>
  <c r="BE123"/>
  <c r="BI120"/>
  <c r="BH120"/>
  <c r="BG120"/>
  <c r="BF120"/>
  <c r="T120"/>
  <c r="R120"/>
  <c r="P120"/>
  <c r="BK120"/>
  <c r="J120"/>
  <c r="BE120"/>
  <c r="BI118"/>
  <c r="BH118"/>
  <c r="BG118"/>
  <c r="BF118"/>
  <c r="T118"/>
  <c r="R118"/>
  <c r="P118"/>
  <c r="BK118"/>
  <c r="J118"/>
  <c r="BE118"/>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T108"/>
  <c r="T107"/>
  <c r="R109"/>
  <c r="R108"/>
  <c r="R107"/>
  <c r="P109"/>
  <c r="P108"/>
  <c r="P107"/>
  <c r="BK109"/>
  <c r="BK108"/>
  <c r="J108"/>
  <c r="BK107"/>
  <c r="J107"/>
  <c r="J109"/>
  <c r="BE109"/>
  <c r="J64"/>
  <c r="J63"/>
  <c r="BI105"/>
  <c r="BH105"/>
  <c r="BG105"/>
  <c r="BF105"/>
  <c r="T105"/>
  <c r="T104"/>
  <c r="R105"/>
  <c r="R104"/>
  <c r="P105"/>
  <c r="P104"/>
  <c r="BK105"/>
  <c r="BK104"/>
  <c r="J104"/>
  <c r="J105"/>
  <c r="BE105"/>
  <c r="J62"/>
  <c r="BI100"/>
  <c r="BH100"/>
  <c r="BG100"/>
  <c r="BF100"/>
  <c r="T100"/>
  <c r="R100"/>
  <c r="P100"/>
  <c r="BK100"/>
  <c r="J100"/>
  <c r="BE100"/>
  <c r="BI99"/>
  <c r="BH99"/>
  <c r="BG99"/>
  <c r="BF99"/>
  <c r="T99"/>
  <c r="R99"/>
  <c r="P99"/>
  <c r="BK99"/>
  <c r="J99"/>
  <c r="BE99"/>
  <c r="BI96"/>
  <c r="BH96"/>
  <c r="BG96"/>
  <c r="BF96"/>
  <c r="T96"/>
  <c r="R96"/>
  <c r="P96"/>
  <c r="BK96"/>
  <c r="J96"/>
  <c r="BE96"/>
  <c r="BI93"/>
  <c r="BH93"/>
  <c r="BG93"/>
  <c r="BF93"/>
  <c r="T93"/>
  <c r="R93"/>
  <c r="P93"/>
  <c r="BK93"/>
  <c r="J93"/>
  <c r="BE93"/>
  <c r="BI90"/>
  <c r="BH90"/>
  <c r="BG90"/>
  <c r="BF90"/>
  <c r="T90"/>
  <c r="R90"/>
  <c r="P90"/>
  <c r="BK90"/>
  <c r="J90"/>
  <c r="BE90"/>
  <c r="BI87"/>
  <c r="F37"/>
  <c i="1" r="BD57"/>
  <c i="4" r="BH87"/>
  <c r="F36"/>
  <c i="1" r="BC57"/>
  <c i="4" r="BG87"/>
  <c r="F35"/>
  <c i="1" r="BB57"/>
  <c i="4" r="BF87"/>
  <c r="J34"/>
  <c i="1" r="AW57"/>
  <c i="4" r="F34"/>
  <c i="1" r="BA57"/>
  <c i="4" r="T87"/>
  <c r="T86"/>
  <c r="T85"/>
  <c r="T84"/>
  <c r="R87"/>
  <c r="R86"/>
  <c r="R85"/>
  <c r="R84"/>
  <c r="P87"/>
  <c r="P86"/>
  <c r="P85"/>
  <c r="P84"/>
  <c i="1" r="AU57"/>
  <c i="4" r="BK87"/>
  <c r="BK86"/>
  <c r="J86"/>
  <c r="BK85"/>
  <c r="J85"/>
  <c r="BK84"/>
  <c r="J84"/>
  <c r="J59"/>
  <c r="J30"/>
  <c i="1" r="AG57"/>
  <c i="4" r="J87"/>
  <c r="BE87"/>
  <c r="J33"/>
  <c i="1" r="AV57"/>
  <c i="4" r="F33"/>
  <c i="1" r="AZ57"/>
  <c i="4" r="J61"/>
  <c r="J60"/>
  <c r="F78"/>
  <c r="E76"/>
  <c r="F52"/>
  <c r="E50"/>
  <c r="J39"/>
  <c r="J24"/>
  <c r="E24"/>
  <c r="J81"/>
  <c r="J55"/>
  <c r="J23"/>
  <c r="J21"/>
  <c r="E21"/>
  <c r="J80"/>
  <c r="J54"/>
  <c r="J20"/>
  <c r="J18"/>
  <c r="E18"/>
  <c r="F81"/>
  <c r="F55"/>
  <c r="J17"/>
  <c r="J15"/>
  <c r="E15"/>
  <c r="F80"/>
  <c r="F54"/>
  <c r="J14"/>
  <c r="J12"/>
  <c r="J78"/>
  <c r="J52"/>
  <c r="E7"/>
  <c r="E74"/>
  <c r="E48"/>
  <c i="3" r="J37"/>
  <c r="J36"/>
  <c i="1" r="AY56"/>
  <c i="3" r="J35"/>
  <c i="1" r="AX56"/>
  <c i="3" r="BI193"/>
  <c r="BH193"/>
  <c r="BG193"/>
  <c r="BF193"/>
  <c r="T193"/>
  <c r="T192"/>
  <c r="T191"/>
  <c r="R193"/>
  <c r="R192"/>
  <c r="R191"/>
  <c r="P193"/>
  <c r="P192"/>
  <c r="P191"/>
  <c r="BK193"/>
  <c r="BK192"/>
  <c r="J192"/>
  <c r="BK191"/>
  <c r="J191"/>
  <c r="J193"/>
  <c r="BE193"/>
  <c r="J66"/>
  <c r="J65"/>
  <c r="BI189"/>
  <c r="BH189"/>
  <c r="BG189"/>
  <c r="BF189"/>
  <c r="T189"/>
  <c r="T188"/>
  <c r="R189"/>
  <c r="R188"/>
  <c r="P189"/>
  <c r="P188"/>
  <c r="BK189"/>
  <c r="BK188"/>
  <c r="J188"/>
  <c r="J189"/>
  <c r="BE189"/>
  <c r="J64"/>
  <c r="BI185"/>
  <c r="BH185"/>
  <c r="BG185"/>
  <c r="BF185"/>
  <c r="T185"/>
  <c r="R185"/>
  <c r="P185"/>
  <c r="BK185"/>
  <c r="J185"/>
  <c r="BE185"/>
  <c r="BI179"/>
  <c r="BH179"/>
  <c r="BG179"/>
  <c r="BF179"/>
  <c r="T179"/>
  <c r="R179"/>
  <c r="P179"/>
  <c r="BK179"/>
  <c r="J179"/>
  <c r="BE179"/>
  <c r="BI175"/>
  <c r="BH175"/>
  <c r="BG175"/>
  <c r="BF175"/>
  <c r="T175"/>
  <c r="R175"/>
  <c r="P175"/>
  <c r="BK175"/>
  <c r="J175"/>
  <c r="BE175"/>
  <c r="BI172"/>
  <c r="BH172"/>
  <c r="BG172"/>
  <c r="BF172"/>
  <c r="T172"/>
  <c r="T171"/>
  <c r="R172"/>
  <c r="R171"/>
  <c r="P172"/>
  <c r="P171"/>
  <c r="BK172"/>
  <c r="BK171"/>
  <c r="J171"/>
  <c r="J172"/>
  <c r="BE172"/>
  <c r="J63"/>
  <c r="BI169"/>
  <c r="BH169"/>
  <c r="BG169"/>
  <c r="BF169"/>
  <c r="T169"/>
  <c r="R169"/>
  <c r="P169"/>
  <c r="BK169"/>
  <c r="J169"/>
  <c r="BE169"/>
  <c r="BI166"/>
  <c r="BH166"/>
  <c r="BG166"/>
  <c r="BF166"/>
  <c r="T166"/>
  <c r="R166"/>
  <c r="P166"/>
  <c r="BK166"/>
  <c r="J166"/>
  <c r="BE166"/>
  <c r="BI164"/>
  <c r="BH164"/>
  <c r="BG164"/>
  <c r="BF164"/>
  <c r="T164"/>
  <c r="R164"/>
  <c r="P164"/>
  <c r="BK164"/>
  <c r="J164"/>
  <c r="BE164"/>
  <c r="BI158"/>
  <c r="BH158"/>
  <c r="BG158"/>
  <c r="BF158"/>
  <c r="T158"/>
  <c r="R158"/>
  <c r="P158"/>
  <c r="BK158"/>
  <c r="J158"/>
  <c r="BE158"/>
  <c r="BI152"/>
  <c r="BH152"/>
  <c r="BG152"/>
  <c r="BF152"/>
  <c r="T152"/>
  <c r="R152"/>
  <c r="P152"/>
  <c r="BK152"/>
  <c r="J152"/>
  <c r="BE152"/>
  <c r="BI137"/>
  <c r="BH137"/>
  <c r="BG137"/>
  <c r="BF137"/>
  <c r="T137"/>
  <c r="R137"/>
  <c r="P137"/>
  <c r="BK137"/>
  <c r="J137"/>
  <c r="BE137"/>
  <c r="BI135"/>
  <c r="BH135"/>
  <c r="BG135"/>
  <c r="BF135"/>
  <c r="T135"/>
  <c r="T134"/>
  <c r="R135"/>
  <c r="R134"/>
  <c r="P135"/>
  <c r="P134"/>
  <c r="BK135"/>
  <c r="BK134"/>
  <c r="J134"/>
  <c r="J135"/>
  <c r="BE135"/>
  <c r="J62"/>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R121"/>
  <c r="P121"/>
  <c r="BK121"/>
  <c r="J121"/>
  <c r="BE121"/>
  <c r="BI118"/>
  <c r="BH118"/>
  <c r="BG118"/>
  <c r="BF118"/>
  <c r="T118"/>
  <c r="R118"/>
  <c r="P118"/>
  <c r="BK118"/>
  <c r="J118"/>
  <c r="BE118"/>
  <c r="BI109"/>
  <c r="BH109"/>
  <c r="BG109"/>
  <c r="BF109"/>
  <c r="T109"/>
  <c r="R109"/>
  <c r="P109"/>
  <c r="BK109"/>
  <c r="J109"/>
  <c r="BE109"/>
  <c r="BI105"/>
  <c r="BH105"/>
  <c r="BG105"/>
  <c r="BF105"/>
  <c r="T105"/>
  <c r="R105"/>
  <c r="P105"/>
  <c r="BK105"/>
  <c r="J105"/>
  <c r="BE105"/>
  <c r="BI101"/>
  <c r="BH101"/>
  <c r="BG101"/>
  <c r="BF101"/>
  <c r="T101"/>
  <c r="R101"/>
  <c r="P101"/>
  <c r="BK101"/>
  <c r="J101"/>
  <c r="BE101"/>
  <c r="BI97"/>
  <c r="BH97"/>
  <c r="BG97"/>
  <c r="BF97"/>
  <c r="T97"/>
  <c r="R97"/>
  <c r="P97"/>
  <c r="BK97"/>
  <c r="J97"/>
  <c r="BE97"/>
  <c r="BI93"/>
  <c r="BH93"/>
  <c r="BG93"/>
  <c r="BF93"/>
  <c r="T93"/>
  <c r="R93"/>
  <c r="P93"/>
  <c r="BK93"/>
  <c r="J93"/>
  <c r="BE93"/>
  <c r="BI89"/>
  <c r="F37"/>
  <c i="1" r="BD56"/>
  <c i="3" r="BH89"/>
  <c r="F36"/>
  <c i="1" r="BC56"/>
  <c i="3" r="BG89"/>
  <c r="F35"/>
  <c i="1" r="BB56"/>
  <c i="3" r="BF89"/>
  <c r="J34"/>
  <c i="1" r="AW56"/>
  <c i="3" r="F34"/>
  <c i="1" r="BA56"/>
  <c i="3" r="T89"/>
  <c r="T88"/>
  <c r="T87"/>
  <c r="T86"/>
  <c r="R89"/>
  <c r="R88"/>
  <c r="R87"/>
  <c r="R86"/>
  <c r="P89"/>
  <c r="P88"/>
  <c r="P87"/>
  <c r="P86"/>
  <c i="1" r="AU56"/>
  <c i="3" r="BK89"/>
  <c r="BK88"/>
  <c r="J88"/>
  <c r="BK87"/>
  <c r="J87"/>
  <c r="BK86"/>
  <c r="J86"/>
  <c r="J59"/>
  <c r="J30"/>
  <c i="1" r="AG56"/>
  <c i="3" r="J89"/>
  <c r="BE89"/>
  <c r="J33"/>
  <c i="1" r="AV56"/>
  <c i="3" r="F33"/>
  <c i="1" r="AZ56"/>
  <c i="3" r="J61"/>
  <c r="J60"/>
  <c r="F80"/>
  <c r="E78"/>
  <c r="F52"/>
  <c r="E50"/>
  <c r="J39"/>
  <c r="J24"/>
  <c r="E24"/>
  <c r="J83"/>
  <c r="J55"/>
  <c r="J23"/>
  <c r="J21"/>
  <c r="E21"/>
  <c r="J82"/>
  <c r="J54"/>
  <c r="J20"/>
  <c r="J18"/>
  <c r="E18"/>
  <c r="F83"/>
  <c r="F55"/>
  <c r="J17"/>
  <c r="J15"/>
  <c r="E15"/>
  <c r="F82"/>
  <c r="F54"/>
  <c r="J14"/>
  <c r="J12"/>
  <c r="J80"/>
  <c r="J52"/>
  <c r="E7"/>
  <c r="E76"/>
  <c r="E48"/>
  <c i="2" r="J37"/>
  <c r="J36"/>
  <c i="1" r="AY55"/>
  <c i="2" r="J35"/>
  <c i="1" r="AX55"/>
  <c i="2" r="BI98"/>
  <c r="BH98"/>
  <c r="BG98"/>
  <c r="BF98"/>
  <c r="T98"/>
  <c r="T97"/>
  <c r="R98"/>
  <c r="R97"/>
  <c r="P98"/>
  <c r="P97"/>
  <c r="BK98"/>
  <c r="BK97"/>
  <c r="J97"/>
  <c r="J98"/>
  <c r="BE98"/>
  <c r="J64"/>
  <c r="BI95"/>
  <c r="BH95"/>
  <c r="BG95"/>
  <c r="BF95"/>
  <c r="T95"/>
  <c r="R95"/>
  <c r="P95"/>
  <c r="BK95"/>
  <c r="J95"/>
  <c r="BE95"/>
  <c r="BI93"/>
  <c r="BH93"/>
  <c r="BG93"/>
  <c r="BF93"/>
  <c r="T93"/>
  <c r="T92"/>
  <c r="R93"/>
  <c r="R92"/>
  <c r="P93"/>
  <c r="P92"/>
  <c r="BK93"/>
  <c r="BK92"/>
  <c r="J92"/>
  <c r="J93"/>
  <c r="BE93"/>
  <c r="J63"/>
  <c r="BI91"/>
  <c r="BH91"/>
  <c r="BG91"/>
  <c r="BF91"/>
  <c r="T91"/>
  <c r="T90"/>
  <c r="R91"/>
  <c r="R90"/>
  <c r="P91"/>
  <c r="P90"/>
  <c r="BK91"/>
  <c r="BK90"/>
  <c r="J90"/>
  <c r="J91"/>
  <c r="BE91"/>
  <c r="J62"/>
  <c r="BI89"/>
  <c r="BH89"/>
  <c r="BG89"/>
  <c r="BF89"/>
  <c r="T89"/>
  <c r="R89"/>
  <c r="P89"/>
  <c r="BK89"/>
  <c r="J89"/>
  <c r="BE89"/>
  <c r="BI88"/>
  <c r="BH88"/>
  <c r="BG88"/>
  <c r="BF88"/>
  <c r="T88"/>
  <c r="R88"/>
  <c r="P88"/>
  <c r="BK88"/>
  <c r="J88"/>
  <c r="BE88"/>
  <c r="BI87"/>
  <c r="F37"/>
  <c i="1" r="BD55"/>
  <c i="2" r="BH87"/>
  <c r="F36"/>
  <c i="1" r="BC55"/>
  <c i="2" r="BG87"/>
  <c r="F35"/>
  <c i="1" r="BB55"/>
  <c i="2" r="BF87"/>
  <c r="J34"/>
  <c i="1" r="AW55"/>
  <c i="2" r="F34"/>
  <c i="1" r="BA55"/>
  <c i="2" r="T87"/>
  <c r="T86"/>
  <c r="T85"/>
  <c r="T84"/>
  <c r="R87"/>
  <c r="R86"/>
  <c r="R85"/>
  <c r="R84"/>
  <c r="P87"/>
  <c r="P86"/>
  <c r="P85"/>
  <c r="P84"/>
  <c i="1" r="AU55"/>
  <c i="2" r="BK87"/>
  <c r="BK86"/>
  <c r="J86"/>
  <c r="BK85"/>
  <c r="J85"/>
  <c r="BK84"/>
  <c r="J84"/>
  <c r="J59"/>
  <c r="J30"/>
  <c i="1" r="AG55"/>
  <c i="2" r="J87"/>
  <c r="BE87"/>
  <c r="J33"/>
  <c i="1" r="AV55"/>
  <c i="2" r="F33"/>
  <c i="1" r="AZ55"/>
  <c i="2" r="J61"/>
  <c r="J60"/>
  <c r="F78"/>
  <c r="E76"/>
  <c r="F52"/>
  <c r="E50"/>
  <c r="J39"/>
  <c r="J24"/>
  <c r="E24"/>
  <c r="J81"/>
  <c r="J55"/>
  <c r="J23"/>
  <c r="J21"/>
  <c r="E21"/>
  <c r="J80"/>
  <c r="J54"/>
  <c r="J20"/>
  <c r="J18"/>
  <c r="E18"/>
  <c r="F81"/>
  <c r="F55"/>
  <c r="J17"/>
  <c r="J15"/>
  <c r="E15"/>
  <c r="F80"/>
  <c r="F54"/>
  <c r="J14"/>
  <c r="J12"/>
  <c r="J78"/>
  <c r="J52"/>
  <c r="E7"/>
  <c r="E74"/>
  <c r="E48"/>
  <c i="1" r="BD54"/>
  <c r="W33"/>
  <c r="BC54"/>
  <c r="W32"/>
  <c r="BB54"/>
  <c r="W31"/>
  <c r="BA54"/>
  <c r="W30"/>
  <c r="AZ54"/>
  <c r="W29"/>
  <c r="AY54"/>
  <c r="AX54"/>
  <c r="AW54"/>
  <c r="AK30"/>
  <c r="AV54"/>
  <c r="AK29"/>
  <c r="AU54"/>
  <c r="AT54"/>
  <c r="AS54"/>
  <c r="AG54"/>
  <c r="AK26"/>
  <c r="AT66"/>
  <c r="AN66"/>
  <c r="AT65"/>
  <c r="AN65"/>
  <c r="AT64"/>
  <c r="AN64"/>
  <c r="AT63"/>
  <c r="AN63"/>
  <c r="AT62"/>
  <c r="AN62"/>
  <c r="AT61"/>
  <c r="AN61"/>
  <c r="AT60"/>
  <c r="AN60"/>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<sst xmlns="http://schemas.openxmlformats.org/spreadsheetml/2006/main">
  <si>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</si>
  <si>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</si>
  <si>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</si>
  <si>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</si>
  <si>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</si>
  <si>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{cf042d42-fbb1-40f2-bda6-740844469708}</t>
  </si>
  <si>
    <t>0,01</t>
  </si>
  <si>
    <t>21</t>
  </si>
  <si>
    <t>15</t>
  </si>
  <si>
    <t>REKAPITULACE STAVBY</t>
  </si>
  <si>
    <t xml:space="preserve">v ---  níže se nacházejí doplnkové a pomocné údaje k sestavám  --- v</t>
  </si>
  <si>
    <t>Návod na vyplnění</t>
  </si>
  <si>
    <t>0,001</t>
  </si>
  <si>
    <t>Kód:</t>
  </si>
  <si>
    <t>D-18-001-2019II</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</si>
  <si>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</si>
  <si>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</si>
  <si>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Most Zlíchov</t>
  </si>
  <si>
    <t>KSO:</t>
  </si>
  <si>
    <t/>
  </si>
  <si>
    <t>CC-CZ:</t>
  </si>
  <si>
    <t>Místo:</t>
  </si>
  <si>
    <t xml:space="preserve"> </t>
  </si>
  <si>
    <t>Datum:</t>
  </si>
  <si>
    <t>13. 5. 2019</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</si>
  <si>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</si>
  <si>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</si>
  <si>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</si>
  <si>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</si>
  <si>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</si>
  <si>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</si>
  <si>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</si>
  <si>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</si>
  <si>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</si>
  <si>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</si>
  <si>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</si>
  <si>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</si>
  <si>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</si>
  <si>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</si>
  <si>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</si>
  <si>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</si>
  <si>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</si>
  <si>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</si>
  <si>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</si>
  <si>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</si>
  <si>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</si>
  <si>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</si>
  <si>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</si>
  <si>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</si>
  <si>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</si>
  <si>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</si>
  <si>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</si>
  <si>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</si>
  <si>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</si>
  <si>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</si>
  <si>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</si>
  <si>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</si>
  <si>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</si>
  <si>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</si>
  <si>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</si>
  <si>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</si>
  <si>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</si>
  <si>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</si>
  <si>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</si>
  <si>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</si>
  <si>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</si>
  <si>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</si>
  <si>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</si>
  <si>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</si>
  <si>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</si>
  <si>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</si>
  <si>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</si>
  <si>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</si>
  <si>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</si>
  <si>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</si>
  <si>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Vedlejší a ostaní náklady</t>
  </si>
  <si>
    <t>STA</t>
  </si>
  <si>
    <t>1</t>
  </si>
  <si>
    <t>{b52b3c26-15d5-44e9-863b-822723195b56}</t>
  </si>
  <si>
    <t>2</t>
  </si>
  <si>
    <t>SO 001</t>
  </si>
  <si>
    <t>DEMOLICE</t>
  </si>
  <si>
    <t>{29bf6301-eee7-4e70-9a05-3809ff32f477}</t>
  </si>
  <si>
    <t>SO 002</t>
  </si>
  <si>
    <t>PROVIZORNÍ OCHRANNÝ ŠTÍT</t>
  </si>
  <si>
    <t>{de53c4b3-95a1-4a94-a45b-e5951a50cb9d}</t>
  </si>
  <si>
    <t>SO 150</t>
  </si>
  <si>
    <t>VJEZD NA POZEMEK Č.P 542/2 A 543/2</t>
  </si>
  <si>
    <t>{ef85edb2-cf06-4603-b85e-e04316f63d2c}</t>
  </si>
  <si>
    <t>SO 201</t>
  </si>
  <si>
    <t>MOST Y002 - REKONSTRUKCE</t>
  </si>
  <si>
    <t>{489b4405-d3ae-4f86-b325-603422616840}</t>
  </si>
  <si>
    <t>SO 202</t>
  </si>
  <si>
    <t>KABELOVODY</t>
  </si>
  <si>
    <t>{b4c65201-82b1-4c81-828e-085d515ef040}</t>
  </si>
  <si>
    <t>SO 401</t>
  </si>
  <si>
    <t>PŘELOŽKA KABELŮ VO-THMP ( NEOCEŇUJE SE )</t>
  </si>
  <si>
    <t>{2bd2f744-cb26-4208-9108-39f8bdf90bdc}</t>
  </si>
  <si>
    <t>SO 402</t>
  </si>
  <si>
    <t>PŘELOŽKA KABELŮ DP-JDCT</t>
  </si>
  <si>
    <t>{a1379d0a-ef52-4473-a5a8-8a8ee728c588}</t>
  </si>
  <si>
    <t>SO 402.2</t>
  </si>
  <si>
    <t>DRŽÁKY STOŽÁRŮ TROLEJE</t>
  </si>
  <si>
    <t>{f04335bc-588f-4864-9242-b670124957c8}</t>
  </si>
  <si>
    <t>SO 404</t>
  </si>
  <si>
    <t>PŘELOŽKA KABELŮ TSK</t>
  </si>
  <si>
    <t>{4a751d3c-5a77-46ec-9b88-67c509a3a164}</t>
  </si>
  <si>
    <t>SO 661.1</t>
  </si>
  <si>
    <t>Úprava TV, provizorní stav</t>
  </si>
  <si>
    <t>{facf820f-5350-4e51-9be4-b7c215b6feb9}</t>
  </si>
  <si>
    <t>SO 661.2</t>
  </si>
  <si>
    <t>Úprava TV, definitivní stav</t>
  </si>
  <si>
    <t>{d1365d5b-cc1f-4787-a55a-7aff0ed21cc3}</t>
  </si>
  <si>
    <t>KRYCÍ LIST SOUPISU PRACÍ</t>
  </si>
  <si>
    <t>Objekt:</t>
  </si>
  <si>
    <t>SO 000 - Vedlejší a ostaní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</si>
  <si>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</si>
  <si>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</si>
  <si>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</si>
  <si>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</si>
  <si>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</si>
  <si>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</si>
  <si>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</si>
  <si>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</si>
  <si>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</si>
  <si>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</si>
  <si>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</si>
  <si>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</si>
  <si>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</si>
  <si>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</si>
  <si>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</si>
  <si>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</si>
  <si>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</si>
  <si>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</si>
  <si>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</si>
  <si>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</si>
  <si>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</si>
  <si>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</si>
  <si>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</si>
  <si>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</si>
  <si>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</si>
  <si>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</si>
  <si>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</si>
  <si>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</si>
  <si>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</si>
  <si>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012303000</t>
  </si>
  <si>
    <t>Geodetické práce po výstavbě</t>
  </si>
  <si>
    <t>Kč</t>
  </si>
  <si>
    <t>CS ÚRS 2019 01</t>
  </si>
  <si>
    <t>1024</t>
  </si>
  <si>
    <t>1530898878</t>
  </si>
  <si>
    <t>013244000</t>
  </si>
  <si>
    <t>Dokumentace pro provádění stavby</t>
  </si>
  <si>
    <t>Kč…</t>
  </si>
  <si>
    <t>-1319126820</t>
  </si>
  <si>
    <t>3</t>
  </si>
  <si>
    <t>013254000</t>
  </si>
  <si>
    <t>Dokumentace skutečného provedení stavby</t>
  </si>
  <si>
    <t>-2023402782</t>
  </si>
  <si>
    <t>VRN3</t>
  </si>
  <si>
    <t>Zařízení staveniště</t>
  </si>
  <si>
    <t>4</t>
  </si>
  <si>
    <t>032002000</t>
  </si>
  <si>
    <t>Vybavení staveniště</t>
  </si>
  <si>
    <t>2070153690</t>
  </si>
  <si>
    <t>VRN4</t>
  </si>
  <si>
    <t>Inženýrská činnost</t>
  </si>
  <si>
    <t>043002000</t>
  </si>
  <si>
    <t>Zkoušky a ostatní měření</t>
  </si>
  <si>
    <t>2023964966</t>
  </si>
  <si>
    <t>VV</t>
  </si>
  <si>
    <t>1 " mostní list</t>
  </si>
  <si>
    <t>6</t>
  </si>
  <si>
    <t>044002000</t>
  </si>
  <si>
    <t>Revize</t>
  </si>
  <si>
    <t>-480544628</t>
  </si>
  <si>
    <t>1 " hlavní prohlídka mostu (1.HPM)</t>
  </si>
  <si>
    <t>VRN7</t>
  </si>
  <si>
    <t>Provozní vlivy</t>
  </si>
  <si>
    <t>7</t>
  </si>
  <si>
    <t>075002000</t>
  </si>
  <si>
    <t>Ochranná pásma</t>
  </si>
  <si>
    <t>1111984773</t>
  </si>
  <si>
    <t>SO 001 - DEMOLICE</t>
  </si>
  <si>
    <t>HSV - Práce a dodávky HSV</t>
  </si>
  <si>
    <t xml:space="preserve">    1 - Zemní práce</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</si>
  <si>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</si>
  <si>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</si>
  <si>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</si>
  <si>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</si>
  <si>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</si>
  <si>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</si>
  <si>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</si>
  <si>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</si>
  <si>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113107137</t>
  </si>
  <si>
    <t>Odstranění podkladů nebo krytů ručně s přemístěním hmot na skládku na vzdálenost do 3 m nebo s naložením na dopravní prostředek z betonu vyztuženého sítěmi, o tl. vrstvy přes 150 do 300 mm</t>
  </si>
  <si>
    <t>m2</t>
  </si>
  <si>
    <t>CS ÚRS 2019 02</t>
  </si>
  <si>
    <t>658982044</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</si>
  <si>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</si>
  <si>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</si>
  <si>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chodník</t>
  </si>
  <si>
    <t>35*2,25</t>
  </si>
  <si>
    <t>113107141</t>
  </si>
  <si>
    <t>Odstranění podkladů nebo krytů ručně s přemístěním hmot na skládku na vzdálenost do 3 m nebo s naložením na dopravní prostředek živičných, o tl. vrstvy do 50 mm</t>
  </si>
  <si>
    <t>-2136519341</t>
  </si>
  <si>
    <t>litý asfalt chodník</t>
  </si>
  <si>
    <t>113107142</t>
  </si>
  <si>
    <t>Odstranění podkladů nebo krytů ručně s přemístěním hmot na skládku na vzdálenost do 3 m nebo s naložením na dopravní prostředek živičných, o tl. vrstvy přes 50 do 100 mm</t>
  </si>
  <si>
    <t>-335611758</t>
  </si>
  <si>
    <t>vyrovnávací vrstvy pod panely TT</t>
  </si>
  <si>
    <t>5,4*55</t>
  </si>
  <si>
    <t>113107345</t>
  </si>
  <si>
    <t>Odstranění podkladů nebo krytů strojně plochy jednotlivě do 50 m2 s přemístěním hmot na skládku na vzdálenost do 3 m nebo s naložením na dopravní prostředek živičných, o tl. vrstvy přes 200 do 250 mm</t>
  </si>
  <si>
    <t>206603816</t>
  </si>
  <si>
    <t>vozovka na mostě</t>
  </si>
  <si>
    <t>10,1*55</t>
  </si>
  <si>
    <t>113107139</t>
  </si>
  <si>
    <t>Odstranění podkladů nebo krytů ručně s přemístěním hmot na skládku na vzdálenost do 3 m nebo s naložením na dopravní prostředek z betonu vyztuženého sítěmi, o tl. vrstvy přes 400 do 500 mm</t>
  </si>
  <si>
    <t>-2035068151</t>
  </si>
  <si>
    <t xml:space="preserve">chodník </t>
  </si>
  <si>
    <t>9*2,25</t>
  </si>
  <si>
    <t>131201102</t>
  </si>
  <si>
    <t>Hloubení nezapažených jam a zářezů s urovnáním dna do předepsaného profilu a spádu v hornině tř. 3 přes 100 do 1 000 m3</t>
  </si>
  <si>
    <t>m3</t>
  </si>
  <si>
    <t>1785987912</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</si>
  <si>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větší._x000d_
2. Ceny lze použít i pro hloubení nezapažených jam a zářezů pro podzemní vedení, jsou-li tyto práce prováděny z povrchu území._x000d_
3. Předepisuje-li projekt hloubit jámy popsané v pozn. č. 1 v hornině 5 až 7 bez použití trhavin, oceňuje se toto hloubení_x000d_
a) v suchu nebo v mokru cenami 138 40-1101, 138 50-1101 a 138 60-1101 Dolamování zapažených nebo nezapažených hloubených vykopávek;_x000d_
b) v tekoucí vodě při jakékoliv její rychlosti individuálně._x000d_
4. Hloubení nezapažených jam hloubky přes 16 m se oceňuje individuálně._x000d_
5. V cenách jsou započteny i náklady na případné nutné přemístění výkopku ve výkopišti a na přehození výkopku na přilehlém terénu na vzdálenost do 3 m od okraje jámy nebo naložení na dopravní prostředek._x000d_
6. Náklady na svislé přemístění výkopku nad 1 m hloubky se určí dle ustanovení článku č. 3161 všeobecných podmínek katalogu._x000d_
</t>
  </si>
  <si>
    <t>výkop do hl. 2 m, ochrana stáv. Sítí</t>
  </si>
  <si>
    <t>2*2*6</t>
  </si>
  <si>
    <t>výkopy podél záv. Zídek</t>
  </si>
  <si>
    <t>2*23*3,2</t>
  </si>
  <si>
    <t>výkopy podél křídel</t>
  </si>
  <si>
    <t>2*3,5*2,2</t>
  </si>
  <si>
    <t>Součet</t>
  </si>
  <si>
    <t>131201109</t>
  </si>
  <si>
    <t>Hloubení nezapažených jam a zářezů s urovnáním dna do předepsaného profilu a spádu Příplatek k cenám za lepivost horniny tř. 3</t>
  </si>
  <si>
    <t>-1642592373</t>
  </si>
  <si>
    <t>186,6*0,5 'Přepočtené koeficientem množství</t>
  </si>
  <si>
    <t>8</t>
  </si>
  <si>
    <t>162701105</t>
  </si>
  <si>
    <t>Vodorovné přemístění výkopku nebo sypaniny po suchu na obvyklém dopravním prostředku, bez naložení výkopku, avšak se složením bez rozhrnutí z horniny tř. 1 až 4 na vzdálenost přes 9 000 do 10 000 m</t>
  </si>
  <si>
    <t>701090864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</si>
  <si>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</si>
  <si>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186,6</t>
  </si>
  <si>
    <t>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</si>
  <si>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</si>
  <si>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</si>
  <si>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-9803128</t>
  </si>
  <si>
    <t>186,6*5 'Přepočtené koeficientem množství</t>
  </si>
  <si>
    <t>10</t>
  </si>
  <si>
    <t>171201201</t>
  </si>
  <si>
    <t>Uložení sypaniny na skládky</t>
  </si>
  <si>
    <t>-1695397966</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</si>
  <si>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</si>
  <si>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11</t>
  </si>
  <si>
    <t>171201211</t>
  </si>
  <si>
    <t>Poplatek za uložení stavebního odpadu na skládce (skládkovné) zeminy a kameniva zatříděného do Katalogu odpadů pod kódem 170 504</t>
  </si>
  <si>
    <t>t</t>
  </si>
  <si>
    <t>565548817</t>
  </si>
  <si>
    <t xml:space="preserve">Poznámka k souboru cen:_x000d_
1. Ceny uvedené v souboru cen lze po dohodě upravit podle místních podmínek._x000d_
</t>
  </si>
  <si>
    <t>186,6*1,9 'Přepočtené koeficientem množství</t>
  </si>
  <si>
    <t>Ostatní konstrukce a práce, bourání</t>
  </si>
  <si>
    <t>12</t>
  </si>
  <si>
    <t>962071711</t>
  </si>
  <si>
    <t>Vybourání kovových sloupů s patkou a hlavicí včetně snesení bez podchycení nosné konstrukce a bez odvozu sloupů litinových nebo nýtovaných</t>
  </si>
  <si>
    <t>-1169531285</t>
  </si>
  <si>
    <t>2*0,75</t>
  </si>
  <si>
    <t>13</t>
  </si>
  <si>
    <t>963051111</t>
  </si>
  <si>
    <t>Bourání mostních konstrukcí nosných konstrukcí ze železového betonu</t>
  </si>
  <si>
    <t>919381272</t>
  </si>
  <si>
    <t xml:space="preserve">Poznámka k souboru cen:_x000d_
1. Cena 05-1111 lze použít i pro bourání konstrukcí z předpjatého betonu._x000d_
2. Ceny 06-5413 a 06-5423 lze použít i pro rozebrání dřevěných truhlíků nebo žlabů uložených na dřevěné konstrukci mostu._x000d_
3. Ceny nelze použít:_x000d_
a) pro bourání základových konstrukcí prováděné ve spojitosti se zemními pracemi; toto bourání se oceňuje cenami 122 90-1 - Bourání konstrukcí, části A 01 katalogu 800-1 Zemní práce;_x000d_
b) ceny nelze použít pro bourání konstrukcí pod vodou; tyto práce se oceňují podle ustanovení úvodního katalogu._x000d_
4. Ceny 04-1211 až 05-1111 nelze použít pro ocenění demontáže (vyjmutí) prefabrikovaných dílců nebo nosných konstrukcí v celku; tyto práce se oceňují podle ustanovení úvodního katalogu._x000d_
5. Ceny 06-5111 a 06-5112, 06-5611 a 06-5612 nelze použít pro vytažení pilot, bárek na pilotách a ledolamů; vytažení pilot se oceňuje příslušnými cenami katalogu 800-2 - Zvláštní zakládání objektů._x000d_
6. Množství měrných jednotek se určuje:_x000d_
a) u cen 02-1112 až 05-1111 v m3 objemu konstrukce nebo její části před bouráním,_x000d_
b) u cen 06-5111 až 06-5612 v m3 objemu dřeva v konstrukci nebo její části před bouráním._x000d_
</t>
  </si>
  <si>
    <t>železobeton , tloušťka stěn 1.5 m, výška ubourání 2 m, rozsah 75 % (odhad)</t>
  </si>
  <si>
    <t>9*1,5*2*0,75</t>
  </si>
  <si>
    <t>tloušťka záv zídky 0.85 m, 2 zídky</t>
  </si>
  <si>
    <t>4*2*0,85</t>
  </si>
  <si>
    <t>vybourání závěrných zídek</t>
  </si>
  <si>
    <t>2*0,85</t>
  </si>
  <si>
    <t>vybourání výklenků ve stěnách křídel</t>
  </si>
  <si>
    <t>2*(1,6+0,6)/2</t>
  </si>
  <si>
    <t>vybourání přech. Desek tl. 35 cm</t>
  </si>
  <si>
    <t>212*0,35</t>
  </si>
  <si>
    <t>kabelovod , konc. komory a zakrytí</t>
  </si>
  <si>
    <t>11,88+13,0656+2,131</t>
  </si>
  <si>
    <t>14</t>
  </si>
  <si>
    <t>963071112</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</si>
  <si>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přes 100 kg</t>
  </si>
  <si>
    <t>kg</t>
  </si>
  <si>
    <t>-1903159437</t>
  </si>
  <si>
    <t>protidotyková ochrana</t>
  </si>
  <si>
    <t>1100</t>
  </si>
  <si>
    <t>demontáž konzol ochrany, spoje šroubované</t>
  </si>
  <si>
    <t>18,8*2*24</t>
  </si>
  <si>
    <t>966053121</t>
  </si>
  <si>
    <t>Vybourání částí říms ze železobetonu vyložených do 250 mm</t>
  </si>
  <si>
    <t>m</t>
  </si>
  <si>
    <t>-312311683</t>
  </si>
  <si>
    <t>římsy, délkaxšířkaxtloušťka</t>
  </si>
  <si>
    <t>103</t>
  </si>
  <si>
    <t>demolice severních říms na opěrách</t>
  </si>
  <si>
    <t>16</t>
  </si>
  <si>
    <t>966075141</t>
  </si>
  <si>
    <t>Odstranění různých konstrukcí na mostech kovového zábradlí vcelku</t>
  </si>
  <si>
    <t>-1104298531</t>
  </si>
  <si>
    <t>9+35</t>
  </si>
  <si>
    <t>17</t>
  </si>
  <si>
    <t>966075322</t>
  </si>
  <si>
    <t>Demontáž ochranných konstrukcí mostů sítí v kovovém rámu upevněných pod nosnou mostní konstrukci</t>
  </si>
  <si>
    <t>-561187897</t>
  </si>
  <si>
    <t xml:space="preserve">Poznámka k souboru cen:_x000d_
1. Ceny nelze použít pro demontáž ochranných konstrukcí rozebráním; tyto náklady se oceňují samostatně._x000d_
2. V cenách nejsou započteny náklady na vybourání zabudovaných držáků ochranných konstrukcí._x000d_
</t>
  </si>
  <si>
    <t>2*2*27</t>
  </si>
  <si>
    <t>18</t>
  </si>
  <si>
    <t>966076141</t>
  </si>
  <si>
    <t>Odstranění různých konstrukcí na mostech svodidla ocelového nebo svodidlového zábradlí nebo jejich částí na mostech betonových vcelku</t>
  </si>
  <si>
    <t>765373892</t>
  </si>
  <si>
    <t>77+5</t>
  </si>
  <si>
    <t>997</t>
  </si>
  <si>
    <t>Přesun sutě</t>
  </si>
  <si>
    <t>19</t>
  </si>
  <si>
    <t>997211511</t>
  </si>
  <si>
    <t>Vodorovná doprava suti nebo vybouraných hmot suti se složením a hrubým urovnáním, na vzdálenost do 1 km</t>
  </si>
  <si>
    <t>1459793193</t>
  </si>
  <si>
    <t xml:space="preserve">Poznámka k souboru cen:_x000d_
1. Ceny nelze použít pro vodorovnou dopravu po železnici, po vodě nebo neobvyklými dopravními prostředky._x000d_
2. Je-li na dopravní dráze pro vodorovnou dopravu překážka, pro kterou je nutné překládat suť nebo vybourané hmoty z jednoho obvyklého dopravního prostředku na jiný, oceňuje se tato lomená doprava v každém úseku samostatně._x000d_
</t>
  </si>
  <si>
    <t>396,235+396,359</t>
  </si>
  <si>
    <t>20</t>
  </si>
  <si>
    <t>997211519</t>
  </si>
  <si>
    <t>Vodorovná doprava suti nebo vybouraných hmot suti se složením a hrubým urovnáním, na vzdálenost Příplatek k ceně za každý další i započatý 1 km přes 1 km</t>
  </si>
  <si>
    <t>1167045166</t>
  </si>
  <si>
    <t>792,594</t>
  </si>
  <si>
    <t>792,594*14 'Přepočtené koeficientem množství</t>
  </si>
  <si>
    <t>997221825</t>
  </si>
  <si>
    <t>Poplatek za uložení stavebního odpadu na skládce (skládkovné) z armovaného betonu zatříděného do Katalogu odpadů pod kódem 170 101</t>
  </si>
  <si>
    <t>206710546</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</si>
  <si>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</si>
  <si>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317,345</t>
  </si>
  <si>
    <t>6,496</t>
  </si>
  <si>
    <t>49,613+22,781</t>
  </si>
  <si>
    <t>22</t>
  </si>
  <si>
    <t>997221845</t>
  </si>
  <si>
    <t>Poplatek za uložení stavebního odpadu na skládce (skládkovné) asfaltového bez obsahu dehtu zatříděného do Katalogu odpadů pod kódem 170 302</t>
  </si>
  <si>
    <t>-448171111</t>
  </si>
  <si>
    <t>7,718+65,34+323,301</t>
  </si>
  <si>
    <t>998</t>
  </si>
  <si>
    <t>Přesun hmot</t>
  </si>
  <si>
    <t>23</t>
  </si>
  <si>
    <t>998212111</t>
  </si>
  <si>
    <t>Přesun hmot pro mosty zděné, betonové monolitické, spřažené ocelobetonové nebo kovové vodorovná dopravní vzdálenost do 100 m výška mostu do 20 m</t>
  </si>
  <si>
    <t>1111521832</t>
  </si>
  <si>
    <t xml:space="preserve">Poznámka k souboru cen:_x000d_
1. Ceny nelze použít pro oceňování přesunu hmot ocelových mostních konstrukcí oceňovaných cenami katalogů montážních prací; tento přesun se oceňuje individuálně._x000d_
2. Přesun betonu do mostní konstrukce je zahrnut v cenách betonáže, které obsahují i ukládku betonu do konstrukce (čerpadlem betonu nebo jeřábem s kontejnerem). U betonů je proto uvedena nulová hmotnost, tzn. že hmotnost betonů nevstupuje do výpočtu přesunu hmot._x000d_
</t>
  </si>
  <si>
    <t>PSV</t>
  </si>
  <si>
    <t>Práce a dodávky PSV</t>
  </si>
  <si>
    <t>711</t>
  </si>
  <si>
    <t>Izolace proti vodě, vlhkosti a plynům</t>
  </si>
  <si>
    <t>24</t>
  </si>
  <si>
    <t>711131811</t>
  </si>
  <si>
    <t>Odstranění izolace proti zemní vlhkosti na ploše vodorovné V</t>
  </si>
  <si>
    <t>-1918379220</t>
  </si>
  <si>
    <t xml:space="preserve">Poznámka k souboru cen:_x000d_
1. Ceny se používají pro odstranění hydroizolačních pásů a folií bez rozlišení tloušťky a počtu vrstev._x000d_
</t>
  </si>
  <si>
    <t>770</t>
  </si>
  <si>
    <t>SO 002 - PROVIZORNÍ OCHRANNÝ ŠTÍT</t>
  </si>
  <si>
    <t xml:space="preserve">    762 - Konstrukce tesařské</t>
  </si>
  <si>
    <t>941221111</t>
  </si>
  <si>
    <t>Montáž lešení řadového rámového těžkého pracovního s podlahami s provozním zatížením tř. 4 do 300 kg/m2 šířky tř. SW09 přes 0,9 do 1,2 m, výšky do 10 m</t>
  </si>
  <si>
    <t>1664747895</t>
  </si>
  <si>
    <t xml:space="preserve">Poznámka k souboru cen:_x000d_
1. V ceně jsou započteny i náklady na kotvení lešení._x000d_
2. Montáž lešení řadového rámového těžkého výšky přes 40 m se oceňuje individuálně._x000d_
3. Šířkou se rozumí půdorysná vzdálenost, měřená od vnitřního líce sloupků zábradlí k protilehlému volnému okraji podlahy nebo mezi vnitřními líci._x000d_
</t>
  </si>
  <si>
    <t>(16+15,5+15,5+4)*3,5</t>
  </si>
  <si>
    <t>941221211</t>
  </si>
  <si>
    <t>Montáž lešení řadového rámového těžkého pracovního s podlahami s provozním zatížením tř. 4 do 300 kg/m2 Příplatek za první a každý další den použití lešení k ceně -1111 nebo -1112</t>
  </si>
  <si>
    <t>-1435845820</t>
  </si>
  <si>
    <t>(16+15,5+15,5+4)*3,5*180</t>
  </si>
  <si>
    <t>941221811</t>
  </si>
  <si>
    <t>Demontáž lešení řadového rámového těžkého pracovního s provozním zatížením tř. 4 do 300 kg/m2 šířky tř. SW09 přes 0,9 do 1,2 m, výšky do 10 m</t>
  </si>
  <si>
    <t>432816828</t>
  </si>
  <si>
    <t xml:space="preserve">Poznámka k souboru cen:_x000d_
1. Demontáž lešení řadového rámového těžkého výšky přes 40 m se oceňuje individuálně._x000d_
</t>
  </si>
  <si>
    <t>953946125</t>
  </si>
  <si>
    <t>Montáž atypických ocelových konstrukcí profilů hmotnosti přes 13 do 30 kg/m, hmotnosti konstrukce přes 10 do 20 t</t>
  </si>
  <si>
    <t>60734035</t>
  </si>
  <si>
    <t xml:space="preserve">Poznámka k souboru cen:_x000d_
1. Ceny nelze použít pro ocenění montáže ocelových konstrukcí hmotnosti do 500 kg; tyto se oceňují cenami souboru cen 767 99-51 Montáž ostatních atypických zámečnických konstrukcí části A01 katalogu 800-767 Konstrukce zámečnické._x000d_
</t>
  </si>
  <si>
    <t>46*12*22,4*0,001</t>
  </si>
  <si>
    <t>M</t>
  </si>
  <si>
    <t>13010752</t>
  </si>
  <si>
    <t>ocel profilová IPE 200 jakost 11 375</t>
  </si>
  <si>
    <t>-1875174117</t>
  </si>
  <si>
    <t>966071123</t>
  </si>
  <si>
    <t>Demontáž ocelových konstrukcí profilů hmotnosti přes 13 do 30 kg/m, hmotnosti konstrukce přes 10 do 50 t</t>
  </si>
  <si>
    <t>-84039247</t>
  </si>
  <si>
    <t xml:space="preserve">Poznámka k souboru cen:_x000d_
1. Ceny nelze použít pro ocenění demontáží ocelových konstrukcí hmotnosti do 500 kg; tyto se oceňují cenami souboru cen 767 99-68 Demontáž ostatních zámečnických konstrukcí části B01 katalogu 800-767 Konstrukce zámečnické._x000d_
</t>
  </si>
  <si>
    <t>rozebrání k dalšímu použití. bez skládkování</t>
  </si>
  <si>
    <t>766035937</t>
  </si>
  <si>
    <t>762</t>
  </si>
  <si>
    <t>Konstrukce tesařské</t>
  </si>
  <si>
    <t>762111811</t>
  </si>
  <si>
    <t>Demontáž stěn a příček z hranolků, fošen nebo latí</t>
  </si>
  <si>
    <t>1579079438</t>
  </si>
  <si>
    <t>67*2,5</t>
  </si>
  <si>
    <t>762123120</t>
  </si>
  <si>
    <t>Montáž konstrukce stěn a příček vázaných z fošen, hranolů, hranolků, průřezové plochy přes 100 do 144 cm2</t>
  </si>
  <si>
    <t>899220577</t>
  </si>
  <si>
    <t>60*2,4</t>
  </si>
  <si>
    <t>60512130</t>
  </si>
  <si>
    <t>hranol stavební řezivo průřezu do 224cm2 do dl 6m</t>
  </si>
  <si>
    <t>32</t>
  </si>
  <si>
    <t>1847642148</t>
  </si>
  <si>
    <t>144*0,1*0,14</t>
  </si>
  <si>
    <t>762131124</t>
  </si>
  <si>
    <t>Montáž bednění stěn z hrubých prken tl. do 32 mm na sraz</t>
  </si>
  <si>
    <t>-1166180585</t>
  </si>
  <si>
    <t xml:space="preserve">Poznámka k souboru cen:_x000d_
1. V cenách nejsou započteny náklady na vyrovnání podkladu._x000d_
</t>
  </si>
  <si>
    <t>60515111</t>
  </si>
  <si>
    <t>řezivo jehličnaté boční prkno 20-30mm</t>
  </si>
  <si>
    <t>-672595605</t>
  </si>
  <si>
    <t>167,500*0,025</t>
  </si>
  <si>
    <t>762195000</t>
  </si>
  <si>
    <t>Spojovací prostředky stěn a příček hřebíky, svory, fixační prkna</t>
  </si>
  <si>
    <t>-499538697</t>
  </si>
  <si>
    <t xml:space="preserve">Poznámka k souboru cen:_x000d_
1. Cena je určena pouze pro soubory cen:_x000d_
a) 762 11- Montáž stěn a příček na hladko,_x000d_
b) 762 12- Montáž stěn a příček tesařsky vázaných,_x000d_
c) 762 13- Montáž bednění stěn._x000d_
2. Ochrana konstrukce se oceňuje samostatně, např. položkami 762 08-3 Impregnace řeziva tohoto katalogu nebo příslušnými položkami katalogu 800-783 Nátěry._x000d_
</t>
  </si>
  <si>
    <t>2,016+4,185</t>
  </si>
  <si>
    <t>762521812</t>
  </si>
  <si>
    <t>Demontáž podlah bez polštářů z prken nebo fošen tl. přes 32 mm</t>
  </si>
  <si>
    <t>1746652061</t>
  </si>
  <si>
    <t>67*3</t>
  </si>
  <si>
    <t>762591130</t>
  </si>
  <si>
    <t>Montáž dočasného zakrytí prostupů, otvorů z měkkého nebo tvrdého dřeva, volně kladenými fošnami tloušťky do 60 mm</t>
  </si>
  <si>
    <t>-1185268245</t>
  </si>
  <si>
    <t xml:space="preserve">Poznámka k souboru cen:_x000d_
1. Položky lze použít pro zajištění prohlubní a otvorů v podlaze, jejichž půdorysné rozměry přesahují 0,25 m._x000d_
</t>
  </si>
  <si>
    <t>60511130</t>
  </si>
  <si>
    <t>řezivo stavební fošny prismované středové š 160-220mm dl 2-5m</t>
  </si>
  <si>
    <t>1555813910</t>
  </si>
  <si>
    <t>201,000*0,05</t>
  </si>
  <si>
    <t>76219 R</t>
  </si>
  <si>
    <t>Voděnepropustná vrstva nad trolejí při čištění ploch tlakovou vodou</t>
  </si>
  <si>
    <t>413641849</t>
  </si>
  <si>
    <t>762895000</t>
  </si>
  <si>
    <t>Spojovací prostředky záklopu stropů, stropnic, podbíjení hřebíky, svory</t>
  </si>
  <si>
    <t>-966737754</t>
  </si>
  <si>
    <t xml:space="preserve">Poznámka k souboru cen:_x000d_
1. Cena je určena jen pro montážní ceny souborů cen:_x000d_
a) 762 81- Záklop stropů, ceny -1100 až -3125,_x000d_
b) 762 82- Montáž stropnic,_x000d_
c) 762 84- Montáž podbíjení._x000d_
2. Ochrana konstrukce se oceňuje samostatně, např. položkami 762 08-3 Impregnace řeziva tohoto katalogu nebo příslušnými položkami katalogu 800-783 Nátěry._x000d_
</t>
  </si>
  <si>
    <t>10,05</t>
  </si>
  <si>
    <t>998762102</t>
  </si>
  <si>
    <t>Přesun hmot pro konstrukce tesařské stanovený z hmotnosti přesunovaného materiálu vodorovná dopravní vzdálenost do 50 m v objektech výšky přes 6 do 12 m</t>
  </si>
  <si>
    <t>-1894778995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</si>
  <si>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</si>
  <si>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SO 150 - VJEZD NA POZEMEK Č.P 542/2 A 543/2</t>
  </si>
  <si>
    <t xml:space="preserve">    4 - Vodorovné konstrukce</t>
  </si>
  <si>
    <t xml:space="preserve">    5 - Komunikace pozemní</t>
  </si>
  <si>
    <t xml:space="preserve">    8 - Trubní vedení</t>
  </si>
  <si>
    <t>M - Práce a dodávky M</t>
  </si>
  <si>
    <t xml:space="preserve">    46-M - Zemní práce při extr.mont.pracích</t>
  </si>
  <si>
    <t>113107123</t>
  </si>
  <si>
    <t>Odstranění podkladů nebo krytů ručně s přemístěním hmot na skládku na vzdálenost do 3 m nebo s naložením na dopravní prostředek z kameniva hrubého drceného, o tl. vrstvy přes 200 do 300 mm</t>
  </si>
  <si>
    <t>1208783717</t>
  </si>
  <si>
    <t>-302467331</t>
  </si>
  <si>
    <t>113201112</t>
  </si>
  <si>
    <t>Vytrhání obrub s vybouráním lože, s přemístěním hmot na skládku na vzdálenost do 3 m nebo s naložením na dopravní prostředek silničních ležatých</t>
  </si>
  <si>
    <t>1604294915</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</si>
  <si>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</si>
  <si>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-647128177</t>
  </si>
  <si>
    <t>6*1*0,3</t>
  </si>
  <si>
    <t>-1488732626</t>
  </si>
  <si>
    <t>1,8</t>
  </si>
  <si>
    <t>1,8*5 'Přepočtené koeficientem množství</t>
  </si>
  <si>
    <t>1254161446</t>
  </si>
  <si>
    <t>-1139977286</t>
  </si>
  <si>
    <t>1,8*1,9</t>
  </si>
  <si>
    <t>181951102</t>
  </si>
  <si>
    <t>Úprava pláně vyrovnáním výškových rozdílů v hornině tř. 1 až 4 se zhutněním</t>
  </si>
  <si>
    <t>-1058719558</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</si>
  <si>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</si>
  <si>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Vodorovné konstrukce</t>
  </si>
  <si>
    <t>451573111</t>
  </si>
  <si>
    <t>Lože pod potrubí, stoky a drobné objekty v otevřeném výkopu z písku a štěrkopísku do 63 mm</t>
  </si>
  <si>
    <t>1795600342</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</si>
  <si>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</si>
  <si>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6*1*0,1</t>
  </si>
  <si>
    <t>Komunikace pozemní</t>
  </si>
  <si>
    <t>561121111</t>
  </si>
  <si>
    <t>Zřízení podkladu nebo ochranné vrstvy vozovky z mechanicky zpevněné zeminy MZ bez přidání pojiva nebo vylepšovacího materiálu, s rozprostřením, vlhčením, promísením a zhutněním, tloušťka po zhutnění 150 mm</t>
  </si>
  <si>
    <t>700063541</t>
  </si>
  <si>
    <t xml:space="preserve">Poznámka k souboru cen:_x000d_
1. Ceny lze použít i v případě, že se zrnitost zeminy zlepší nakupovaným materiálem, který se oceňuje ve specifikaci. Pro přesun hmot se v tomto případě uvažuje hmotnost materiálu ve specifikaci._x000d_
2. V cenách nejsou započteny náklady na opatření zeminy a její přemístění k místu zabudování, které se oceňují cenami katalogu 800-1 Zemní práce._x000d_
3. V cenách nejsou započteny náklady na případné zatravnění, které se oceňují cenami části A02 katalogu 823-1 Plochy a úprava území._x000d_
</t>
  </si>
  <si>
    <t>58331200</t>
  </si>
  <si>
    <t>štěrkopísek netříděný zásypový</t>
  </si>
  <si>
    <t>-1950406989</t>
  </si>
  <si>
    <t>12*1,7 'Přepočtené koeficientem množství</t>
  </si>
  <si>
    <t>564921411</t>
  </si>
  <si>
    <t>Podklad nebo podsyp z asfaltového recyklátu s rozprostřením a zhutněním, po zhutnění tl. 60 mm</t>
  </si>
  <si>
    <t>-354284290</t>
  </si>
  <si>
    <t>573211107</t>
  </si>
  <si>
    <t>Postřik spojovací PS bez posypu kamenivem z asfaltu silničního, v množství 0,30 kg/m2</t>
  </si>
  <si>
    <t>2052588439</t>
  </si>
  <si>
    <t>577133111</t>
  </si>
  <si>
    <t>Asfaltový beton vrstva obrusná ACO 8 (ABJ) s rozprostřením a se zhutněním z nemodifikovaného asfaltu v pruhu šířky do 3 m, po zhutnění tl. 40 mm</t>
  </si>
  <si>
    <t>-516316167</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</si>
  <si>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</si>
  <si>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</si>
  <si>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1799734830</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</si>
  <si>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</si>
  <si>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BET.K08C02</t>
  </si>
  <si>
    <t>dlažba BEST-KLASIKO 20 x 10 x 8 cm barevná</t>
  </si>
  <si>
    <t>-127965865</t>
  </si>
  <si>
    <t xml:space="preserve">2,2 " dlažba hmatová </t>
  </si>
  <si>
    <t>2,2*1,03 'Přepočtené koeficientem množství</t>
  </si>
  <si>
    <t>Trubní vedení</t>
  </si>
  <si>
    <t>899623161</t>
  </si>
  <si>
    <t>Obetonování potrubí nebo zdiva stok betonem prostým v otevřeném výkopu, beton tř. C 20/25</t>
  </si>
  <si>
    <t>2127242735</t>
  </si>
  <si>
    <t xml:space="preserve">Poznámka k souboru cen:_x000d_
1. Obetonování zdiva stok ve štole se oceňuje cenami souboru cen 359 31-02 Výplň za rubem cihelného zdiva stok části A 03 tohoto katalogu._x000d_
</t>
  </si>
  <si>
    <t>0,136*5</t>
  </si>
  <si>
    <t>915111115</t>
  </si>
  <si>
    <t>Vodorovné dopravní značení stříkané barvou dělící čára šířky 125 mm souvislá žlutá základní</t>
  </si>
  <si>
    <t>1869971959</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</si>
  <si>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</si>
  <si>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916241113</t>
  </si>
  <si>
    <t>Osazení obrubníku kamenného se zřízením lože, s vyplněním a zatřením spár cementovou maltou ležatého s boční opěrou z betonu prostého, do lože z betonu prostého</t>
  </si>
  <si>
    <t>596316990</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</si>
  <si>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</si>
  <si>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919732211</t>
  </si>
  <si>
    <t>Styčná pracovní spára při napojení nového živičného povrchu na stávající se zalitím za tepla modifikovanou asfaltovou hmotou s posypem vápenným hydrátem šířky do 15 mm, hloubky do 25 mm včetně prořezání spáry</t>
  </si>
  <si>
    <t>-931779976</t>
  </si>
  <si>
    <t xml:space="preserve">Poznámka k souboru cen:_x000d_
1. V cenách jsou započteny i náklady na vyčištění spár, na impregnaci a zalití spár včetně dodání hmot._x000d_
</t>
  </si>
  <si>
    <t>919735111</t>
  </si>
  <si>
    <t>Řezání stávajícího živičného krytu nebo podkladu hloubky do 50 mm</t>
  </si>
  <si>
    <t>-2008027322</t>
  </si>
  <si>
    <t xml:space="preserve">Poznámka k souboru cen:_x000d_
1. V cenách jsou započteny i náklady na spotřebu vody._x000d_
</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</si>
  <si>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</si>
  <si>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</si>
  <si>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-531867692</t>
  </si>
  <si>
    <t xml:space="preserve">Poznámka k souboru cen:_x000d_
1. Ceny jsou určeny pouze pro případy havárií, přeložek nebo běžných oprav inženýrských sítí._x000d_
2. Ceny 05-1111 a 05-1112 jsou určeny jen pro očištění vybouraných dlaždic, desek nebo tvarovek uložených do lože ze sypkého materiálu bez pojiva._x000d_
3. Ceny nelze použít v rámci výstavby nových inženýrských sítí._x000d_
4. Přemístění vybouraných obrubníků, krajníků, desek nebo dílců na vzdálenost přes 10 m se oceňuje cenami souboru cen 997 22-1 Vodorovná doprava vybouraných hmot._x000d_
</t>
  </si>
  <si>
    <t>997221551</t>
  </si>
  <si>
    <t>Vodorovná doprava suti bez naložení, ale se složením a s hrubým urovnáním ze sypkých materiálů, na vzdálenost do 1 km</t>
  </si>
  <si>
    <t>130469587</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</si>
  <si>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</si>
  <si>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-454067443</t>
  </si>
  <si>
    <t>1,176</t>
  </si>
  <si>
    <t>25</t>
  </si>
  <si>
    <t>997221855</t>
  </si>
  <si>
    <t>968401291</t>
  </si>
  <si>
    <t>8,196-1,176</t>
  </si>
  <si>
    <t>26</t>
  </si>
  <si>
    <t>998225111</t>
  </si>
  <si>
    <t>Přesun hmot pro komunikace s krytem z kameniva, monolitickým betonovým nebo živičným dopravní vzdálenost do 200 m jakékoliv délky objektu</t>
  </si>
  <si>
    <t>-959066332</t>
  </si>
  <si>
    <t xml:space="preserve">Poznámka k souboru cen:_x000d_
1. Ceny lze použít i pro plochy letišť s krytem monolitickým betonovým nebo živičným._x000d_
</t>
  </si>
  <si>
    <t>Práce a dodávky M</t>
  </si>
  <si>
    <t>46-M</t>
  </si>
  <si>
    <t>Zemní práce při extr.mont.pracích</t>
  </si>
  <si>
    <t>27</t>
  </si>
  <si>
    <t>460151 R</t>
  </si>
  <si>
    <t>Hloubení zapažených i nezapažených kabelových rýh ručně včetně urovnání dna s přemístěním výkopku do vzdálenosti 3 m od okraje jámy nebo naložením na dopravní prostředek šířky 100 cm, hloubky 30 cm, v hornině třídy 3</t>
  </si>
  <si>
    <t>64</t>
  </si>
  <si>
    <t>-394089533</t>
  </si>
  <si>
    <t xml:space="preserve">Poznámka k souboru cen:_x000d_
1. Ceny hloubení rýh v hornině třídy 6 a 7 se oceňují cenami souboru cen 460 20- . Hloubení nezapažených kabelových rýh strojně._x000d_
</t>
  </si>
  <si>
    <t>28</t>
  </si>
  <si>
    <t>460510054</t>
  </si>
  <si>
    <t>Kabelové prostupy, kanály a multikanály kabelové prostupy z trub plastových včetně osazení, utěsnění a spárování do rýhy, bez výkopových prací bez obsypu, vnitřního průměru do 10 cm</t>
  </si>
  <si>
    <t>873737800</t>
  </si>
  <si>
    <t xml:space="preserve">Poznámka k souboru cen:_x000d_
1. V cenách -0004 až -0156 nejsou obsaženy náklady na dodávku trub. Tato dodávka se oceňuje ve specifikaci._x000d_
2. V cenách -0258 až -0274 nejsou obsaženy náklady na dodávku žlabů. Tato dodávka se oceňuje ve specifikaci._x000d_
3. V cenách -0301 až -0353 nejsou obsaženy náklady na dodávku multikanálů. Tato dodávka se oceňuje ve specifikaci._x000d_
</t>
  </si>
  <si>
    <t>8*5</t>
  </si>
  <si>
    <t>29</t>
  </si>
  <si>
    <t>286102 R</t>
  </si>
  <si>
    <t xml:space="preserve">Dělená chránička kabelová 100 mm </t>
  </si>
  <si>
    <t>128</t>
  </si>
  <si>
    <t>-1017805784</t>
  </si>
  <si>
    <t>SO 201 - MOST Y002 - REKONSTRUKCE</t>
  </si>
  <si>
    <t xml:space="preserve">    3 - Svislé a kompletní konstrukce</t>
  </si>
  <si>
    <t xml:space="preserve">    5 - Komunikace</t>
  </si>
  <si>
    <t xml:space="preserve">    6 - Úpravy povrchů, podlahy a osazování výplní</t>
  </si>
  <si>
    <t xml:space="preserve">    767 - Konstrukce zámečnické</t>
  </si>
  <si>
    <t>121101101</t>
  </si>
  <si>
    <t>Sejmutí ornice nebo lesní půdy s vodorovným přemístěním na hromady v místě upotřebení nebo na dočasné či trvalé skládky se složením, na vzdálenost do 50 m</t>
  </si>
  <si>
    <t>577604757</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</si>
  <si>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</si>
  <si>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84,85*0,15</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</si>
  <si>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</si>
  <si>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</si>
  <si>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-261560658</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</si>
  <si>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</si>
  <si>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zásypy za závěrnými zídkami , přechodový podkladní klín pod novou přechodovou desku</t>
  </si>
  <si>
    <t xml:space="preserve">štěrkodrť O- 32 popř. štěrkopísek 0--63 , ŠP podle ČSN EN 13285 </t>
  </si>
  <si>
    <t>165</t>
  </si>
  <si>
    <t>58344171</t>
  </si>
  <si>
    <t>štěrkodrť frakce 0/32</t>
  </si>
  <si>
    <t>-1279842166</t>
  </si>
  <si>
    <t>165*1,8 'Přepočtené koeficientem množství</t>
  </si>
  <si>
    <t>174101101</t>
  </si>
  <si>
    <t>Zásyp sypaninou z jakékoliv horniny s uložením výkopku ve vrstvách se zhutněním jam, šachet, rýh nebo kolem objektů v těchto vykopávkách</t>
  </si>
  <si>
    <t>-545560629</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</si>
  <si>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</si>
  <si>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50 " terénní úpravy za opěrami na jižní straně</t>
  </si>
  <si>
    <t>181006123</t>
  </si>
  <si>
    <t>Rozprostření zemin schopných zúrodnění ve sklonu přes 1:5, tloušťka vrstvy přes 0,15 do 0,20 m</t>
  </si>
  <si>
    <t>2039439448</t>
  </si>
  <si>
    <t>52 " terénní úpravy za opěrami na jižní straně</t>
  </si>
  <si>
    <t>181451312</t>
  </si>
  <si>
    <t>Založení trávníku strojně výsevem včetně utažení na ploše na svahu přes 1:5 do 1:2</t>
  </si>
  <si>
    <t>-330685409</t>
  </si>
  <si>
    <t xml:space="preserve">Poznámka k souboru cen:_x000d_
1. V cenách jsou započteny i náklady na osetí, zapravení, urovnání povrchu hladkým válcem a na první pokosení, naložení shrabu na dopravní prostředek, odvoz do 20 km a jeho složení._x000d_
2. V cenách nejsou započteny náklady na:_x000d_
a) přípravu půdy,_x000d_
b) travní semeno a substrát, tyto náklady se oceňují ve specifikaci,_x000d_
c) vypletí a zalévání; tyto práce se oceňují cenami části C02 souborů cen 185 80-42 Vypletí a 185 80-43 Zalití rostlin vodou,_x000d_
d) plošnou úpravu terénu, tyto náklady se oceňují souborem cen 18 1.-.. Plošná úprava terénu a 183 40-3... Obdělání půdy._x000d_
3. Strojním založením trávníku se rozumí nakypření půdy, osetí, případné pohnojení a zapravení osiva do půdy a uválcování povrchu strojem v jedné pracovní operaci._x000d_
</t>
  </si>
  <si>
    <t>52</t>
  </si>
  <si>
    <t>00572410</t>
  </si>
  <si>
    <t>osivo směs travní parková</t>
  </si>
  <si>
    <t>-464734541</t>
  </si>
  <si>
    <t>60*0,015 'Přepočtené koeficientem množství</t>
  </si>
  <si>
    <t>2138753715</t>
  </si>
  <si>
    <t>185803112</t>
  </si>
  <si>
    <t>Ošetření trávníku jednorázové na svahu přes 1:5 do 1:2</t>
  </si>
  <si>
    <t>-1028055162</t>
  </si>
  <si>
    <t xml:space="preserve">Poznámka k souboru cen:_x000d_
1. V cenách nejsou započteny náklady na :_x000d_
a) vypletí; tyto práce se oceňují cenami části C02 souboru cen 185 80-42 Vypletí,_x000d_
b) zalití; tyto práce se oceňují cenami části C02 souboru cen 185 80-43 Zalití rostlin vodou_x000d_
c) chemické odplevelení; tyto práce se oceňují cenami části A02 souboru cen 184 80-22 Chemické odplevelení trávníku,_x000d_
d) hnojení; tyto práce se oceňuji cenami části A02 souboru cen 184 85-11 Hnojení roztokem hnojiva nebo 185 80-21 Hnojení._x000d_
2. V cenách jsou započteny i náklady na pokosení se shrabáním, naložením shrabu na dopravní prostředek s odvezením do vzdálenosti 20 km a vyložením shrabu._x000d_
3. V cenách o sklonu svahu přes 1:1 jsou uvažovány podmínky pro svahy běžně schůdné; bez použití lezeckých technik. V případě použití lezeckých technik se tyto náklady oceňují individuálně._x000d_
</t>
  </si>
  <si>
    <t>185851121</t>
  </si>
  <si>
    <t>Dovoz vody pro zálivku rostlin na vzdálenost do 1000 m</t>
  </si>
  <si>
    <t>1299839148</t>
  </si>
  <si>
    <t xml:space="preserve">Poznámka k souboru cen:_x000d_
1. Ceny lze použít pouze tehdy, když není voda dostupná z vodovodního řádu._x000d_
2. V cenách jsou započteny i náklady na čerpání vody do cisterny._x000d_
3. V cenách nejsou započteny náklady na dodání vody. Tyto náklady se oceňují individuálně._x000d_
</t>
  </si>
  <si>
    <t>52*5*0,005</t>
  </si>
  <si>
    <t>Svislé a kompletní konstrukce</t>
  </si>
  <si>
    <t>317321119</t>
  </si>
  <si>
    <t>Římsy ze železového betonu C 35/45</t>
  </si>
  <si>
    <t>-221618569</t>
  </si>
  <si>
    <t xml:space="preserve">Poznámka k souboru cen:_x000d_
1. V cenách jsou započteny náklady na:_x000d_
a) kontrolu výztuže a bednění s potřebným krytím výztuže,_x000d_
b) uhlazení horního povrchu římsy, ošetření čerstvě uloženého betonu požadované certifikované kvality._x000d_
2. Soubor cen nelze použít pro římsy, které jsou betonovány jako součást desky mostovky._x000d_
</t>
  </si>
  <si>
    <t>beton C35/45 XF4,XD3,XC4</t>
  </si>
  <si>
    <t>19,966 " jižní římsa most</t>
  </si>
  <si>
    <t>20,54 " jižní římsa</t>
  </si>
  <si>
    <t>46,5 " severni římsa</t>
  </si>
  <si>
    <t>317353121</t>
  </si>
  <si>
    <t>Bednění mostní římsy zřízení všech tvarů</t>
  </si>
  <si>
    <t>2147054985</t>
  </si>
  <si>
    <t xml:space="preserve">Poznámka k souboru cen:_x000d_
1. Cenu -3121 lze použít pro klasické pohledové bednění všech tvarů z palubek a hranolů osazených na konzolách nebo na podporách vyložení římsy._x000d_
2. Cenu -3122 lze použít pro bednění konstantního tvaru zhotovené pojízdné formy přesunovaného k betonáži po jednotlivých záběrech 25 m._x000d_
3. Náklady na drobný spotřební materiál (např. hřebíky, latě, lavičáky) jsou započteny v režijních nákladech._x000d_
4. V ceně -3121 jsou započteny náklady na založení, sestavení a osazení bednění římsy, nástřik bednění odformovacím prostředkem a opotřebení pohledového bednění podle počtu užití._x000d_
5. V ceně -3122 jsou započteny náklady na osazení římsového vozíku a jeho měsíční nájemné vztažené k ploše bednění._x000d_
6. V cenách -3221 a -3222 jsou započteny náklady na odbednění a očištění bednění._x000d_
7. V ceně -3311 jsou započteny náklady na vložení matrice architektonického designu v pohledové ploše s nalepením vložky na podklad z jakéhokoliv bednění a výměnu opotřebeného designu matrice podle počtu užití._x000d_
8. Ceny obsahují i materiál distančních tělísek výztuže, ale vlastní ukládka tělísek je zahrnuta v souboru cen 317 36-11 Výztuž ztužujících věnců kleneb nebo ukončujících říms._x000d_
9. V cenách nejsou započteny náklady na:_x000d_
a) první montáž a poslední demontáž transportních dílců římsového vozíku, tyto se oceňují souborem cen 948 41-1 . Podpěrné skruže a podpěry dočasné kovové,_x000d_
b) výplně dilatačních spár včetně bednění čel dilatační spáry, tyto se oceňují souborem cen 931 99-41 Těsnění spáry betonové konstrukce pásy, profily, tmely,_x000d_
c) nátěr pečetící styčné plochy boku nosné konstrukce a římsy, tyto se oceňují souborem cen 628 61-11.. Nátěr mostních betonových konstrukcí epoxidový,_x000d_
d) podpěrné konstrukce pod bedněním říms, tyto práce se oceňují souborem cen 946 23-11 Zavěšené lešení pod bednění mostních říms._x000d_
</t>
  </si>
  <si>
    <t>jižní</t>
  </si>
  <si>
    <t>39,8 " Bednění svisle</t>
  </si>
  <si>
    <t>8,5 " bedneni vodorovne</t>
  </si>
  <si>
    <t>severní</t>
  </si>
  <si>
    <t>0 " Bednění svisle</t>
  </si>
  <si>
    <t>0 " bedneni vodorovne</t>
  </si>
  <si>
    <t>49,7 " Bednění svisle</t>
  </si>
  <si>
    <t>13,01 " bedneni vodorovne</t>
  </si>
  <si>
    <t>35,34 " Bednění svisle</t>
  </si>
  <si>
    <t>12,62 " bedneni vodorovne</t>
  </si>
  <si>
    <t>317353221</t>
  </si>
  <si>
    <t>Bednění mostní římsy odstranění všech tvarů</t>
  </si>
  <si>
    <t>-336793473</t>
  </si>
  <si>
    <t>317361116</t>
  </si>
  <si>
    <t>Výztuž mostních železobetonových říms z betonářské oceli 10 505 (R) nebo BSt 500</t>
  </si>
  <si>
    <t>1309801936</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</si>
  <si>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říms._x000d_
2. Boční třmínky výztuže ke kotvení výztuže římsy osazené v nosné konstrukci se oceňují souborem cen 421 36-1 . Výztuž deskových konstrukcí._x000d_
3. V cenách nejsou započteny náklady na osazení kotevních stoliček, tyto se oceňují souborem cen 936 17- . 1 Osazení kovových doplňků mostního vybavení jednotlivě._x000d_
4. V cenách jsou započteny i náklady na osazení distančních tělísek pro předepsané krytí výztuže. Materiál těchto tělísek je započten v cenách bednění římsy._x000d_
</t>
  </si>
  <si>
    <t>3,3950 " jižní</t>
  </si>
  <si>
    <t>3,490 " jižní</t>
  </si>
  <si>
    <t>7,905 " severní</t>
  </si>
  <si>
    <t>334323218</t>
  </si>
  <si>
    <t>Mostní křídla a závěrné zídky z betonu železového C 30/37</t>
  </si>
  <si>
    <t>261797845</t>
  </si>
  <si>
    <t xml:space="preserve">Poznámka k souboru cen:_x000d_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betonu._x000d_
2. V cenách nejsou započteny náklady na:_x000d_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tmely,_x000d_
b) výplně dilatační spáry extrudovaným polystyrenem mezi opěrou a křídlem, tyto se oceňují souborem cen 931 99-21 Výplň dilatačních spár z polystyrenu,_x000d_
c) izolaci proti zemní vlhkosti, tyto se oceňují cenami katalogu 800-711 Izolace proti vodě, vlhkosti a plynům,_x000d_
d) kotvení přechodové desky do závěrné zídky vrubovým kloubem - trnem a polystyrenovou deskou, tyto se oceňují souborem cen 428 38- . . Vrubový a pérový kloub železobetonový._x000d_
</t>
  </si>
  <si>
    <t>80 " C 30/37 XF2, XD1</t>
  </si>
  <si>
    <t>334352111</t>
  </si>
  <si>
    <t>Bednění mostních křídel a závěrných zídek ze systémového bednění zřízení z překližek</t>
  </si>
  <si>
    <t>299845892</t>
  </si>
  <si>
    <t xml:space="preserve">Poznámka k souboru cen:_x000d_
1. Výplň bednění se uvažuje z pohledové strany opěry z palubek a z rubové strany z překližky._x000d_
2. V cenách zřízení je započteno sestavení a osazení inventárního bednění jeřábem, nástřik odformovacím prostředkem, nájemné rámů inventárního bednění a spínacích prvků vztažené k ploše bednění, spotřeba výplní opěry a distančních prvků._x000d_
3. V cenách odstranění je započteno odbednění dříku nebo úložného prahu, očištění bednění, vyplnění kuželových otvorů v betonu po spínacích tyčích bednění._x000d_
4. Drobný spotřební materiál (např. hřebíky, vruty, materiál pro vyplnění kuželových otvorů v základu po spínacích tyčích bednění) je započten v režijních nákladech._x000d_
5. Bednění pro železobetonovou konstrukci obsahuje materiál distančních tělísek krytí výztuže, ukládka tělísek je započtena v ukládce betonářské výztuže do bednění._x000d_
6. V cenách nejsou započteny náklady na:_x000d_
a) prostupy pro drenážní výusti, drážky a výstupky, tyto práce se oceňují cenami 334 35-119 Příplatek k ceně,_x000d_
b) vložení těsnících pásů do pracovních spár nebo čel dilatačních spár, tyto se oceňují souborem cen 931 99-41 Těsnění spáry betonové konstrukce pásy, profily a tmely,_x000d_
c) bednění podpěrné těsnicích pásů, tyto se oceňují souborem cen 327 35-3 . Lištová vzpěra u bednění těsnicích pásů ve svislé spáře nebo souborem cen 411 35-3 . Lištová vzpěra u bednění těsnicích pásů ve vodorovné spáře,_x000d_
d) vložení extrudovaného polystyrenu do dilatačních spár, tyto se oceňují souborem cen 931 99-21 Výplň dilatačních spár z polystyrenu,_x000d_
e) očištění povrchu betonu po odbednění tlakovou vodou, tyto se oceňují cenou 938 53-3111 Očištění povrchu betonu tlakovou vodou části C01._x000d_
</t>
  </si>
  <si>
    <t>334352211</t>
  </si>
  <si>
    <t>Bednění mostních křídel a závěrných zídek ze systémového bednění odstranění z překližek</t>
  </si>
  <si>
    <t>747699980</t>
  </si>
  <si>
    <t>334361226</t>
  </si>
  <si>
    <t>Výztuž betonářská mostních konstrukcí opěr, úložných prahů, křídel, závěrných zídek, bloků ložisek, pilířů a sloupů z oceli 10 505 (R) nebo BSt 500 křídel, závěrných zdí</t>
  </si>
  <si>
    <t>936521399</t>
  </si>
  <si>
    <t xml:space="preserve">Poznámka k souboru cen:_x000d_
1. V cenách jsou započteny náklady na sestavení armokošů a jejich uložení jeřábem do bednění se zajištěním polohy výztuže._x000d_
2. V cenách jsou započteny i náklady na osazení distančních tělísek pro předepsané krytí výztuže a případné úpravy pro osazení bednění. Materiál distančních tělísek je obsažen ve skladbě bednění konstrukce._x000d_
3. V cenách nejsou započteny náklady na:_x000d_
a) povrchový antikorozní nátěr výztuže v místech pracovní spáry, tyto se oceňují souborem cen 931 99-51 Nátěr betonářské výztuže,_x000d_
b) úpravu bednění ukládané výztuže ke zhotovení spoje, tyto se oceňují souborem cen 273 36-2 . Spoje nosné betonářské výztuže se zaručenou nebo dobrou svařitelností._x000d_
</t>
  </si>
  <si>
    <t>348171111</t>
  </si>
  <si>
    <t>Osazení mostního ocelového zábradlí přímo do betonu říms</t>
  </si>
  <si>
    <t>-1372579212</t>
  </si>
  <si>
    <t xml:space="preserve">Poznámka k souboru cen:_x000d_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kapsy._x000d_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madla._x000d_
3. V cenách nejsou započteny náklady na:_x000d_
a) zábradlí včetně povrchové ochrany metalizace a nátěru, tyto se oceňují ve specifikaci,_x000d_
b) ochranný elastický nátěr spáry mezi zabetonovaným nesnímatelným sloupkem zábradlí a betonem římsy, tyto se oceňují souborem cen 628 61-11.. Nátěr mostních betonových konstrukcí akrylátový na siloxanové a plasticko-elastické bázi,_x000d_
</t>
  </si>
  <si>
    <t>116,12 " ocelové se svislou výplní kotvené chemickými kotvami</t>
  </si>
  <si>
    <t>55391534</t>
  </si>
  <si>
    <t>zábradelní systém Pz s výplní ze svislých ocelových tyčí ZSNH4/H2</t>
  </si>
  <si>
    <t>2128653440</t>
  </si>
  <si>
    <t>116,12 " 4 m díly</t>
  </si>
  <si>
    <t>388995212</t>
  </si>
  <si>
    <t>Chránička kabelů v římse z trub HDPE přes DN 80 do DN 110</t>
  </si>
  <si>
    <t>-1112258082</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</si>
  <si>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opěrou._x000d_
2. Cena nelze použít pro tvarovky HDPE chráničky multikanálu nebo žlabu s víkem, které se oceňují souborem cen 388 99-51 Tvarovka kabelovodu HDPE do konstrukce římsy._x000d_
3. V cenách nejsou započteny náklady na:_x000d_
a) prostup bedněním římsy, prostup se oceňuje souborem cen 334 35-91 Výřez bednění pro prostup betonovou konstrukcí,_x000d_
b) výkop rýhy pro chráničku za opěrou, výkop se oceňuje cenami katalogu 800-1 Zemní práce,_x000d_
c) pískové lože chráničky, lože se oceňuje souborem cen 451 57- . 1 Podkladní a výplňová vrstva z kameniva,_x000d_
d) obsyp chráničky a výstražnou fólii, protažení protahovacího lanka a kabelu trubní chráničkou._x000d_
</t>
  </si>
  <si>
    <t>19,5 " odměřeno z výkresu D.3.10</t>
  </si>
  <si>
    <t>421321107</t>
  </si>
  <si>
    <t>Mostní železobetonové nosné konstrukce deskové nebo klenbové, trámové, ostatní deskové přechodové, z betonu C 25/30</t>
  </si>
  <si>
    <t>-1588161581</t>
  </si>
  <si>
    <t xml:space="preserve">Poznámka k souboru cen:_x000d_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betonu._x000d_
2. Deskové konstrukce lze použít jako spřahující desku mostních nosníků._x000d_
3. Betonáž dilatačního závěru je prováděna po osazení ocelového dilatačního závěru do konstrukce._x000d_
4. V cenách nejsou započteny náklady na:_x000d_
a) frekvenci nájezdů mezi jednotlivými ukládkami do betonážních lamel ani rezervu prostředků na ukládku betonu a dopravy betonu, pokud jedna betonážní lamela má větší objem než 100 m3 ukládaného betonu,_x000d_
b) podkladní vrstvu z betonu pod přechodovou desku, tyto se oceňují souborem cen 451 31-51 Podkladní a výplňové vrstvy z betonu prostého,_x000d_
c) vrubový kloub (trn) přechodové desky do závěrné zídky případně vrubový kloub desky rámové konstrukce do spodní stavby nebo kloub pérový mostní desky vícepolového mostu , tyto se oceňují souborem cen 428 38 Vrubový a pérový kloub železobetonový._x000d_
d) rovinnost povrchu mostní konstrukce, tyto se oceňují cenou 457 31-1191 Příplatek k ceně za rovinnost._x000d_
</t>
  </si>
  <si>
    <t xml:space="preserve">74,27  " C25/30 XF2,XD1</t>
  </si>
  <si>
    <t>421351112</t>
  </si>
  <si>
    <t>Bednění deskových konstrukcí mostů z betonu železového nebo předpjatého zřízení boků přechodové desky</t>
  </si>
  <si>
    <t>-293926778</t>
  </si>
  <si>
    <t xml:space="preserve">Poznámka k souboru cen:_x000d_
1. Jedná se bednění:_x000d_
a) z palubek u podhledu vyložení spřahující desky nosné konstrukce,_x000d_
b) z prken u boku přechodové desky,_x000d_
c) z prken jako nepohledové bednění překryté následně mostní římsou u boční stěny spřahující desky nebo u boční stěny plné deskové konstrukce obdélníkového příčného řezu,_x000d_
d) z prken s otvory pro průchod betonářské výztuže do další lamely betonážní etapy nosné konstrukce u bednění čel pracovních spár._x000d_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bednění._x000d_
3. U čel pracovní spáry železobetonové konstrukce je uvažováno pouze jedno užití._x000d_
4. V cenách jsou započteny náklady na distanční tělíska výztuže, ale vlastní ukládka tělísek je započtena v ceně výztuže deskové konstrukce._x000d_
5. Bednění vlastní deskové konstrukce se oceňuje cenami 421 95-5112 a -5113 Bednění na mostní skruži._x000d_
6. Ceny nelze použít pro bednění desky vylehčeného příčného řezu, které se oceňují souborem cen 423 35- . . Bednění trámové a komorové konstrukce._x000d_
7. V cenách nejsou započteny náklady na:_x000d_
a) ramenáty vyložení pro bednění podhledu nebo římsy,_x000d_
b) únosné pracovní podlahy a bednění spodního podhledu desky nosné konstrukce na skruži, tyto se oceňují souborem cen 421 95-3. Dřevěné podlahy mostní dočasné,_x000d_
c) podkladní vrstvu pod přechodovou deskou, tato vrstva se oceňuje souborem cen 451 31-51 Podkladní a výplňové vrstvy z betonu prostého._x000d_
</t>
  </si>
  <si>
    <t>19,5</t>
  </si>
  <si>
    <t>421351212</t>
  </si>
  <si>
    <t>Bednění deskových konstrukcí mostů z betonu železového nebo předpjatého odstranění boků přechodové desky</t>
  </si>
  <si>
    <t>-900567748</t>
  </si>
  <si>
    <t>421361216</t>
  </si>
  <si>
    <t>Výztuž deskových konstrukcí z betonářské oceli 10 505 (R) nebo BSt 500 přechodové desky</t>
  </si>
  <si>
    <t>-1375100699</t>
  </si>
  <si>
    <t xml:space="preserve">Poznámka k souboru cen:_x000d_
1. Jedná se o výztuž deskových konstrukcí přechodové desky, spřahující desky nebo desky nosné konstrukce a dále o doplňkovou výztuž uzavírací spáry u letmé montáže nebo doplňkovou výztuž po osazení dilatačního závěru._x000d_
2. V cenách jsou započteny náklady na:_x000d_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výztuže._x000d_
b) manipulaci s výztuží při ukládce jeřábem a ručně._x000d_
3. V cenách jsou započteny i náklady na osazení distančních tělísek. Náklady na tělíska jsou započteny ve skladbě bednění._x000d_
4. V cenách nejsou započteny náklady na uchycení tupých spojů závitové výztuže do bednění a jejich napojování, tyto se oceňují souborem cen 273 36-21 Svarové nosné spoje._x000d_
</t>
  </si>
  <si>
    <t>42523 R</t>
  </si>
  <si>
    <t>SYNCHR ZVED MOST POLE Š PŘES 18M HM PŘES 400T NA VÝŠ DO 0,5M</t>
  </si>
  <si>
    <t>kus</t>
  </si>
  <si>
    <t>10298807</t>
  </si>
  <si>
    <t>428941131</t>
  </si>
  <si>
    <t>Osazení mostního ložiska ocelového nebo hrncového hrncového, zatížení do 2500 kN</t>
  </si>
  <si>
    <t>-1297676191</t>
  </si>
  <si>
    <t xml:space="preserve">Poznámka k souboru cen:_x000d_
1. U kovových válečkových nebo pevných ložisek náležejících k válečkovému ložisku jsou započteny náklady na upevnění do ložiskového bloku, nastavení ložiska a u válečkového ložiska zpevnění nebo dočasné uvolnění ložiska._x000d_
2. U ložiska vodícího (přídržného) jsou započteny náklady na osazení s kotevní deskou na úložnou plochu, rozprostření maltové směsi a nastavení ložiska._x000d_
3. U ložiska hrncového jsou započteny náklady na uložení mostního ložiska na ložiskové bloky včetně kotevních desek s kotevními trny, zpevnění nebo uvolnění ložiska včetně geodetického zaměření a kontrolní zkoušky s certifikací pro napojení ložiska k bednění a betonáži nosné konstrukce._x000d_
4. Hrncová ložiska spřahovaná s dodatečnou výplní spáry s dobedněním horní spáry k betonové nosné mostní konstrukci obsahují navíc náklady na vícepráce bednění a výplň horní spáry, případně vložení výztužné mřížky._x000d_
5. V cenách nejsou započteny náklady na:_x000d_
a) výrobu a vyplnění lože nebo horní případně spodní spáry ložiska modifikovanou maltou, tyto se oceňují souborem cen 452 47-11 Podkladní a výplňová vrstva z modifikované malty cementové,_x000d_
b) lože z plastbetonu, tyto se oceňují souborem cen 451 47- . 1 Podkladní vrstva plastbetonová,_x000d_
c) bednění horní nebo dolní spáry terče ložiska při příčném nebo podélném sklonu, tyto se oceňují souborem cen 428 35-11 Bednění bloku ložiska,_x000d_
d) certifikovaná ložiska podle typu a zatížení podle projektu, tyto se oceňují ve specifikaci._x000d_
</t>
  </si>
  <si>
    <t>3 " pevná 2500 kN</t>
  </si>
  <si>
    <t>3 " jednosměrné 2500 kN, posun 50 mm</t>
  </si>
  <si>
    <t>12 " všesměrné 2500 kN, posun 50 mm</t>
  </si>
  <si>
    <t>55288 R</t>
  </si>
  <si>
    <t>Mostní ložiska</t>
  </si>
  <si>
    <t>1113512462</t>
  </si>
  <si>
    <t>45137 R</t>
  </si>
  <si>
    <t xml:space="preserve">Vyrovnávací a spádový beton C30/37 XF2 s rozptýlenou výztuží včetně upravy povrchu </t>
  </si>
  <si>
    <t>1860996472</t>
  </si>
  <si>
    <t>C30/37 XF2</t>
  </si>
  <si>
    <t>protispád šíře 1.5 podél volných hran mostu a podél hrany u dilatace Smichov:</t>
  </si>
  <si>
    <t>prum tloustka protispadu = (0.03 m +1.6 m *0.06)/2 =&gt; 0.063 m</t>
  </si>
  <si>
    <t>delka protispadu = delka mostovky*2 + Délka dilatace =&gt; 95.8 m</t>
  </si>
  <si>
    <t>objem UHC = delka protispadu*prum tloustka protispadu*sire protispadu =&gt; 9.0531 m^3</t>
  </si>
  <si>
    <t>95,8*0,063*1,5</t>
  </si>
  <si>
    <t>30</t>
  </si>
  <si>
    <t>421361246</t>
  </si>
  <si>
    <t>Výztuž deskových konstrukcí z betonářské oceli 10 505 (R) nebo BSt 500 uzavírací spáry</t>
  </si>
  <si>
    <t>-384319294</t>
  </si>
  <si>
    <t>31</t>
  </si>
  <si>
    <t>451475121</t>
  </si>
  <si>
    <t>Podkladní vrstva plastbetonová samonivelační, tloušťky do 10 mm první vrstva</t>
  </si>
  <si>
    <t>1709614978</t>
  </si>
  <si>
    <t xml:space="preserve">Poznámka k souboru cen:_x000d_
1. V cenách jsou započteny náklady na:_x000d_
a) dávkovou výrobu plastbetonu na stavbě, manipulaci ručně v úrovni konstrukce pro drenážní plastbetony nebo jeřábem pro uložení na úložné bloky ložiska pilířů,_x000d_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tloušťce._x000d_
2. V cenách nejsou započteny náklady na úpravu úložné plochy._x000d_
</t>
  </si>
  <si>
    <t>0,1824 " LZa1 všesměrné</t>
  </si>
  <si>
    <t>0,1824 " LZa2 všesměrné</t>
  </si>
  <si>
    <t>0,1824 " LZa3 všesměrné</t>
  </si>
  <si>
    <t xml:space="preserve">0,2472 " LZe4  jednosměrné</t>
  </si>
  <si>
    <t xml:space="preserve">0,2472 " LZe5  jednosměrné</t>
  </si>
  <si>
    <t xml:space="preserve">0,2472 " LZe6  jednosměrné</t>
  </si>
  <si>
    <t>0,1824 " LZa7 všesměrné</t>
  </si>
  <si>
    <t>0,1824 " LZa8 všesměrné</t>
  </si>
  <si>
    <t>0,1824 " LZa9 všesměrné</t>
  </si>
  <si>
    <t>0,1824 " LVa1 všesměrné</t>
  </si>
  <si>
    <t>0,1824 " LVa2 všesměrné</t>
  </si>
  <si>
    <t>0,1824 " LVa3 všesměrné</t>
  </si>
  <si>
    <t>0,198025 " LV4 pevné</t>
  </si>
  <si>
    <t>0,198025 " LV5 pevné</t>
  </si>
  <si>
    <t>0,198025 " LV6 pevné</t>
  </si>
  <si>
    <t>0,1824 " LVa7 všesměrné</t>
  </si>
  <si>
    <t>0,1824 " LVa8 všesměrné</t>
  </si>
  <si>
    <t>0,1824 " LVa9 všesměrné</t>
  </si>
  <si>
    <t>451475122</t>
  </si>
  <si>
    <t>Podkladní vrstva plastbetonová samonivelační, tloušťky do 10 mm každá další vrstva</t>
  </si>
  <si>
    <t>703153922</t>
  </si>
  <si>
    <t xml:space="preserve">3,519*2 " dvě  vrstvy</t>
  </si>
  <si>
    <t>33</t>
  </si>
  <si>
    <t>451571111</t>
  </si>
  <si>
    <t>Lože pod dlažby ze štěrkopísků, tl. vrstvy do 100 mm</t>
  </si>
  <si>
    <t>1205018792</t>
  </si>
  <si>
    <t xml:space="preserve">Poznámka k souboru cen:_x000d_
1. Ceny lze použít i pro zřízení podkladního lože pod patky a konstrukce z prefabrikátů._x000d_
2. V cenách jsou započteny i náklady na urovnání líce vrstvy._x000d_
3. Plocha se stanoví v m2 dlažby, pod kterou je lože určeno._x000d_
</t>
  </si>
  <si>
    <t>34</t>
  </si>
  <si>
    <t>452471101</t>
  </si>
  <si>
    <t>Podkladní a výplňová vrstva z modifikované malty cementové podkladní, tloušťky do 10 mm první vrstva</t>
  </si>
  <si>
    <t>-621418588</t>
  </si>
  <si>
    <t xml:space="preserve">Poznámka k souboru cen:_x000d_
1. V cenách jsou započteny náklady na dávkovou výrobu modifikované malty na stavbě, u podkladní vrstvy uložení na úložné bloky ložiska pilířů nebo opěr, rozprostření malty na úložný blok ložiska, urovnání povrchu malty v požadované konečné tloušťce pro osazení spodní kotevní desky ložiska, u výplňové vrstvy rozprostření nad horní kotevní deskou ložiska._x000d_
2. V cenách nejsou započteny náklady na bednění horní spáry nad ložiskem, tyto se oceňují souborem cen 428 35-11 Bednění bloku ložiska a náklady na úpravu úložné plochy ložiskového bloku._x000d_
</t>
  </si>
  <si>
    <t>vyrovnání povrchu v místě vybouraných držáků troleje</t>
  </si>
  <si>
    <t>6 " tloušťka do 50 mm, cementová malta MC 10</t>
  </si>
  <si>
    <t>35</t>
  </si>
  <si>
    <t>457311116</t>
  </si>
  <si>
    <t>Vyrovnávací nebo spádový beton včetně úpravy povrchu C 20/25</t>
  </si>
  <si>
    <t>362687296</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</si>
  <si>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10._x000d_
2. Příplatek za rovinnost povrchu platí pro všechny ceny ukládaného konstrukčního betonu pod celoplošnou izolaci mostovky v požadovaném příčném nebo podélném minimálním sklonu 0,5 %. Rovinnost je daná normou 8 mm pod 2 m lati a třídou 8 přesnosti._x000d_
3. V cenách nejsou započteny náklady na:_x000d_
a) železobetonovou desku nebo spřahující desku ze železobetonu tloušťky přes 100 mm,_x000d_
b) bednění vyrovnávacího a spádového betonu,_x000d_
c) vyrovnávací vrstvy ze sanační reprofilační malty, tyto se oceňují souborem cen 628 63-21 Úprava příčných spár u montovaných mostů,_x000d_
d) dobroušení povrchu na požadovanou třídu 6 přesnosti._x000d_
</t>
  </si>
  <si>
    <t>13,71 " prostý beton C20/25 XF2</t>
  </si>
  <si>
    <t>36</t>
  </si>
  <si>
    <t>46551 R</t>
  </si>
  <si>
    <t>Dlažba svahu u mostních opěr z upraveného lomového žulového kamene s vyspárováním maltou MC 25 XF3, šíře spáry 15 mm do betonového lože C 20/25n XF3 tloušťky 250 mm, plochy přes 10 m2</t>
  </si>
  <si>
    <t>-173265911</t>
  </si>
  <si>
    <t xml:space="preserve">Poznámka k souboru cen:_x000d_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mm._x000d_
2. V cenách nejsou započteny náklady na podkladní vrstvy ze štěrkopísku, tyto se oceňují souborem cen 451 57- . 1 Podkladní a výplňová vrstva z kameniva._x000d_
</t>
  </si>
  <si>
    <t>32,95 " dlažba na svahu podél křídel šíře 50 cm</t>
  </si>
  <si>
    <t>Komunikace</t>
  </si>
  <si>
    <t>37</t>
  </si>
  <si>
    <t>565136111</t>
  </si>
  <si>
    <t>Asfaltový beton vrstva podkladní ACP 22 (obalované kamenivo hrubozrnné - OKH) s rozprostřením a zhutněním v pruhu šířky do 3 m, po zhutnění tl. 50 mm</t>
  </si>
  <si>
    <t>-432467813</t>
  </si>
  <si>
    <t xml:space="preserve">Poznámka k souboru cen:_x000d_
1. ČSN EN 13108-1 připouští pro ACP 22 pouze tl. 60 až 100 mm._x000d_
</t>
  </si>
  <si>
    <t>261,5 " vozovka na mostě</t>
  </si>
  <si>
    <t>38</t>
  </si>
  <si>
    <t>565146111</t>
  </si>
  <si>
    <t>Asfaltový beton vrstva podkladní ACP 22 (obalované kamenivo hrubozrnné - OKH) s rozprostřením a zhutněním v pruhu šířky do 3 m, po zhutnění tl. 60 mm</t>
  </si>
  <si>
    <t>-992997484</t>
  </si>
  <si>
    <t>199,4 " vozovka na mostě</t>
  </si>
  <si>
    <t>39</t>
  </si>
  <si>
    <t>565166121</t>
  </si>
  <si>
    <t>Asfaltový beton vrstva podkladní ACP 22 (obalované kamenivo hrubozrnné - OKH) s rozprostřením a zhutněním v pruhu šířky přes 3 m, po zhutnění tl. 80 mm</t>
  </si>
  <si>
    <t>-163853546</t>
  </si>
  <si>
    <t>148,6 " vozovka na mostě</t>
  </si>
  <si>
    <t>40</t>
  </si>
  <si>
    <t>571901111</t>
  </si>
  <si>
    <t>Posyp podkladu nebo krytu s rozprostřením a zhutněním kamenivem drceným nebo těženým, v množství do 5 kg/m2</t>
  </si>
  <si>
    <t>1539089799</t>
  </si>
  <si>
    <t>216,5 " zdrsňující posyp předobalenou drtí 4/8 mm 3 kg/m2</t>
  </si>
  <si>
    <t>41</t>
  </si>
  <si>
    <t>-1180420243</t>
  </si>
  <si>
    <t>261,5 "spoj postřik BP4 0.3 kg/m2</t>
  </si>
  <si>
    <t>261,5+199,4+148,6 "spoj postřik BP5 0.3 kg/m2</t>
  </si>
  <si>
    <t>42</t>
  </si>
  <si>
    <t>576133221</t>
  </si>
  <si>
    <t>Asfaltový koberec mastixový SMA 11 (AKMS) s rozprostřením a se zhutněním v pruhu šířky přes 3 m, po zhutnění tl. 40 mm</t>
  </si>
  <si>
    <t>709667279</t>
  </si>
  <si>
    <t>43</t>
  </si>
  <si>
    <t>577145142</t>
  </si>
  <si>
    <t>Asfaltový beton vrstva ložní ACL 16 (ABH) s rozprostřením a zhutněním z modifikovaného asfaltu v pruhu šířky přes 3 m, po zhutnění tl. 50 mm</t>
  </si>
  <si>
    <t>493379514</t>
  </si>
  <si>
    <t xml:space="preserve">Poznámka k souboru cen:_x000d_
1. ČSN EN 13108-1 připouští pro ACL 16 pouze tl. 50 až 70 mm._x000d_
</t>
  </si>
  <si>
    <t>44</t>
  </si>
  <si>
    <t>578142115</t>
  </si>
  <si>
    <t>Litý asfalt MA 8 (LAJ) s rozprostřením z nemodifikovaného asfaltu v pruhu šířky do 3 m tl. 40 mm</t>
  </si>
  <si>
    <t>-80100365</t>
  </si>
  <si>
    <t xml:space="preserve">Poznámka k souboru cen:_x000d_
1. ČSN EN 13108-8 připouští pro MA 8 pouze tl. 25 až 40 mm._x000d_
2. V cenách jsou započteny i náklady na napojení pracovních spár._x000d_
3. V cenách nejsou započteny náklady na příp. projektem předepsané:_x000d_
a) zdrsňovací posypy, které se oceňují cenami souboru cen 578 90- Zdrsňovací posyp litého asfaltu,_x000d_
b) posypy drobným kamenivem, které se oceňují cenami souboru cen 572 40- Posyp živičného podkladu nebo krytu části C 01 tohoto katalogu._x000d_
</t>
  </si>
  <si>
    <t>76,43 " severní chodník</t>
  </si>
  <si>
    <t>25,809+8,463 " chodník za mostem</t>
  </si>
  <si>
    <t>45</t>
  </si>
  <si>
    <t>578432 R</t>
  </si>
  <si>
    <t>Litý asfalt MA 16 (LAS) s rozprostřením z nemodifikovaného asfaltu v pruhu šířky do 3 m tl. 40 mm</t>
  </si>
  <si>
    <t>-1838704331</t>
  </si>
  <si>
    <t>Úpravy povrchů, podlahy a osazování výplní</t>
  </si>
  <si>
    <t>46</t>
  </si>
  <si>
    <t>62227 R</t>
  </si>
  <si>
    <t>obklad fasadnimi vláknocementovými deskami tl. 8 mm</t>
  </si>
  <si>
    <t>512</t>
  </si>
  <si>
    <t>1094784310</t>
  </si>
  <si>
    <t>22,482</t>
  </si>
  <si>
    <t>47</t>
  </si>
  <si>
    <t>899623181</t>
  </si>
  <si>
    <t>Obetonování potrubí nebo zdiva stok betonem prostým v otevřeném výkopu, beton tř. C 30/37</t>
  </si>
  <si>
    <t>1600185475</t>
  </si>
  <si>
    <t>beton C 30/37 XF3</t>
  </si>
  <si>
    <t>15,53 "částečné zabetonování multikanálů severního kabelovodu</t>
  </si>
  <si>
    <t>3 " obetonování konců jižního kabelovodu</t>
  </si>
  <si>
    <t>48</t>
  </si>
  <si>
    <t>899643111</t>
  </si>
  <si>
    <t>Bednění pro obetonování potrubí v otevřeném výkopu</t>
  </si>
  <si>
    <t>437989232</t>
  </si>
  <si>
    <t>44,72 "částečné zabetonování multikanálů severního kabelovodu</t>
  </si>
  <si>
    <t>15,32 " obetonování konců jižního kabelovodu</t>
  </si>
  <si>
    <t>49</t>
  </si>
  <si>
    <t>55287 R</t>
  </si>
  <si>
    <t xml:space="preserve">Výztuž pro obetonování </t>
  </si>
  <si>
    <t>1421123942</t>
  </si>
  <si>
    <t>1,863 "částečné zabetonování multikanálů severního kabelovodu</t>
  </si>
  <si>
    <t>0,446 " obetonování konců jižního kabelovodu</t>
  </si>
  <si>
    <t>50</t>
  </si>
  <si>
    <t>911334621</t>
  </si>
  <si>
    <t>Mostní svodidla ocelová s osazením sloupků kotvením do mostní konstrukce, se svodnicí úrovně zádržnosti H2</t>
  </si>
  <si>
    <t>263900199</t>
  </si>
  <si>
    <t xml:space="preserve">Poznámka k souboru cen:_x000d_
1. Ceny neobsahují pružný nátěr spáry mezi betonem a sloupkem, tyto se oceňují souborem cen 628 61-11.. Nátěr mostních betonových konstrukcí akrylátový na siloxanové a plasticko-elastické bázi._x000d_
</t>
  </si>
  <si>
    <t>88,31 " předpoklad kotvení na stávající kotevní prvky</t>
  </si>
  <si>
    <t>51</t>
  </si>
  <si>
    <t>931941112</t>
  </si>
  <si>
    <t>Osazení dilatačního mostního závěru lamelového, posun do 100 mm</t>
  </si>
  <si>
    <t>-1182254661</t>
  </si>
  <si>
    <t xml:space="preserve">Poznámka k souboru cen:_x000d_
1. V cenách jsou započteny i náklady na rozměření a osazení mostního závěru do konstrukce jeřábem._x000d_
2. U lamelových a hřebenových mostních závěrů jsou započteny náklady na vyrovnání kotevních želez ocelových krajních profilů a přivaření k mostní výztuži se směrovým a výškovým vyrovnáním a nastavení hodnot._x000d_
3. U kobercových mostních závěrů jsou započteny náklady na uložení základního nosného prvku krajních úhelníků tak, aby přímo středovou částí kryly dilatační spáru._x000d_
4. U podpovrchových mostních závěrů jsou započteny náklady na uložení pásu šíře 210 mm nad spárou do konstrukce, vyvrtání otvorů D 16 mm do betonu nosné konstrukce a opěry, upevnění do chemických hmoždinek kotevními šrouby tak, aby výztuha podpovrchového mostního závěru překrývala dilatační spáru, řez spáry a vyplnění spáry elastickou zálivkou._x000d_
5. V cenách nejsou započteny náklady na:_x000d_
a) mostní závěry, tyto se oceňují ve specifikaci a jsou tvarově specifikovány v projektu,_x000d_
b) bednění a odbednění dilatační spáry mostního závěru včetně betonáže kapes pro uložení mostního závěru,_x000d_
c) u lamelových a hřebenových mostních závěrů doplnění výztuže,_x000d_
d) u podpovrchových mostních závěrů zřízení vozovkových vrstev nad dilatací, řezání a provedení pružné zálivky v obrusné vrstvě vozovky nad dilatační spárou nebo zálivky podélné spáry kolem lamelových nebo hřebenových mostních závěrů._x000d_
</t>
  </si>
  <si>
    <t xml:space="preserve">Mostní závěr </t>
  </si>
  <si>
    <t>1054399510</t>
  </si>
  <si>
    <t>27,8*2</t>
  </si>
  <si>
    <t>53</t>
  </si>
  <si>
    <t>936941111</t>
  </si>
  <si>
    <t>Odvodňovač izolace mostovky osazení do plastbetonu, odvodňovače měděného</t>
  </si>
  <si>
    <t>459525550</t>
  </si>
  <si>
    <t xml:space="preserve">Poznámka k souboru cen:_x000d_
1. V cenách jsou započteny náklady na:_x000d_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trubkou,_x000d_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chráničkou._x000d_
2. V cenách nejsou započteny náklady na:_x000d_
a) lože z plastbetonu a vsakovací vrstvy z drenážního plastbetonu, tyto se oceňují souborem cen 451 47- . 1 Podkladní vrstva plastbetonová,_x000d_
b) subdodávku pokládky celoplošné izolace mostovky a případné napojení odvodňovací trubky D 50 mm do sedla horizontálního potrubí DN 200-250 odvodnění mostu,_x000d_
c) odvodňovač izolace mostovky; tyto se oceňují ve specifikaci._x000d_
</t>
  </si>
  <si>
    <t>54</t>
  </si>
  <si>
    <t>28612 R</t>
  </si>
  <si>
    <t>Odvodňovací trubičky měděné</t>
  </si>
  <si>
    <t>ks</t>
  </si>
  <si>
    <t>1746815738</t>
  </si>
  <si>
    <t>55</t>
  </si>
  <si>
    <t>985131111</t>
  </si>
  <si>
    <t>Očištění ploch stěn, rubu kleneb a podlah tlakovou vodou</t>
  </si>
  <si>
    <t>-477359912</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</si>
  <si>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</si>
  <si>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30,39 " jižní</t>
  </si>
  <si>
    <t>8,24 " severní</t>
  </si>
  <si>
    <t>8,82 "částečné zabetonování multikanálů severního kabelovodu</t>
  </si>
  <si>
    <t>9,1 " obetonování konců jižního kabelovodu</t>
  </si>
  <si>
    <t>20,83" nové závěrné zídky</t>
  </si>
  <si>
    <t>143,7 " vytvoření protispádu na mostovce z UHPFRC</t>
  </si>
  <si>
    <t>227,1" otryskání líce opěr</t>
  </si>
  <si>
    <t>670,3 " sjednocující stěrka sanace povrchu opěr</t>
  </si>
  <si>
    <t>257 " sjednocující stěrka sanace povrchu mostovky</t>
  </si>
  <si>
    <t>56</t>
  </si>
  <si>
    <t>985311111</t>
  </si>
  <si>
    <t>Reprofilace betonu sanačními maltami na cementové bázi ručně stěn, tloušťky do 10 mm</t>
  </si>
  <si>
    <t>-2016637720</t>
  </si>
  <si>
    <t xml:space="preserve">Poznámka k souboru cen:_x000d_
1. Ceny pro danou tloušťku jsou určeny pro nanášení sanačních malt v jakémkoliv počtu vrstev._x000d_
2. V cenách nejsou započteny náklady na:_x000d_
a) odstranění degradovaného betonu, které se oceňují cenami souborů cen 985 11-21 Odsekání degradovaného betonu a 985 12-1 Tryskání degradovaného betonu,_x000d_
b) očištění povrchu betonu, které se oceňují cenami souboru cen 985 13 Očištění ploch,_x000d_
c) ochranný nátěr povrchu reprofilovaného betonu, které se oceňují cenami souboru cen 985 32-4 Ochranný nátěr betonu,_x000d_
d) uzavírací stěrku; tyto náklady se oceňují cenami souboru cen 985 31-21 Stěrka k vyrovnání ploch reprofilovaného betonu,_x000d_
e) případné vyztužení reprofilovaných vrstev svařovanými sítěmi, které se oceňují cenami souboru cen 985 56-2 Výztuž stříkaného betonu ze svařovaných sítí._x000d_
</t>
  </si>
  <si>
    <t>57</t>
  </si>
  <si>
    <t>985323111</t>
  </si>
  <si>
    <t>Spojovací můstek reprofilovaného betonu na cementové bázi, tloušťky 1 mm</t>
  </si>
  <si>
    <t>-891022601</t>
  </si>
  <si>
    <t>58</t>
  </si>
  <si>
    <t>985331211</t>
  </si>
  <si>
    <t>Dodatečné vlepování betonářské výztuže včetně vyvrtání a vyčištění otvoru chemickou maltou průměr výztuže 8 mm</t>
  </si>
  <si>
    <t>815540083</t>
  </si>
  <si>
    <t xml:space="preserve">Poznámka k souboru cen:_x000d_
1. Množství měrných jednotek se určuje v m délky vyvrtaného otvoru pro zasunutí výztuže._x000d_
2. V cenách jsou započteny i náklady na:_x000d_
a) rozměření, vrtání a spotřebu vrtáků,_x000d_
b) vyčištění otvoru, vyplnění otvorů maltou včetně dodání materiálu,_x000d_
c) zasunutí betonářské výztuže do otvoru vyplněného maltou._x000d_
3. V cenách nejsou započteny náklady na dodání betonářské výztuže._x000d_
</t>
  </si>
  <si>
    <t>766 *0,1" vytvoření protispádu na mostovce z UHPFRC</t>
  </si>
  <si>
    <t>59</t>
  </si>
  <si>
    <t>13021011</t>
  </si>
  <si>
    <t>tyč ocelová žebírková jakost BSt 500S výztuž do betonu D 8mm</t>
  </si>
  <si>
    <t>1555304944</t>
  </si>
  <si>
    <t>766,000*0,1*0,000395</t>
  </si>
  <si>
    <t>60</t>
  </si>
  <si>
    <t>985331215</t>
  </si>
  <si>
    <t>Dodatečné vlepování betonářské výztuže včetně vyvrtání a vyčištění otvoru chemickou maltou průměr výztuže 16 mm</t>
  </si>
  <si>
    <t>1010157222</t>
  </si>
  <si>
    <t xml:space="preserve">219 "jižní římsa opěry </t>
  </si>
  <si>
    <t xml:space="preserve">132 "severní římsa opěry </t>
  </si>
  <si>
    <t>93 "částečné zabetonování multikanálů severního kabelovodu</t>
  </si>
  <si>
    <t>56 " obetonování konců jižního kabelovodu</t>
  </si>
  <si>
    <t>180 " nové závěrné zídky</t>
  </si>
  <si>
    <t>Mezisoučet</t>
  </si>
  <si>
    <t>680*0,25</t>
  </si>
  <si>
    <t>61</t>
  </si>
  <si>
    <t>13021015</t>
  </si>
  <si>
    <t>tyč ocelová žebírková jakost BSt 500S výztuž do betonu D 16mm</t>
  </si>
  <si>
    <t>-1900490028</t>
  </si>
  <si>
    <t>680*0,25*0,00158</t>
  </si>
  <si>
    <t>62</t>
  </si>
  <si>
    <t>997013801</t>
  </si>
  <si>
    <t>Poplatek za uložení stavebního odpadu na skládce (skládkovné) z prostého betonu zatříděného do Katalogu odpadů pod kódem 170 101</t>
  </si>
  <si>
    <t>-1180737557</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</si>
  <si>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</si>
  <si>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63</t>
  </si>
  <si>
    <t>1092782447</t>
  </si>
  <si>
    <t>1395551934</t>
  </si>
  <si>
    <t>0,17*14 'Přepočtené koeficientem množství</t>
  </si>
  <si>
    <t>65</t>
  </si>
  <si>
    <t>-319035992</t>
  </si>
  <si>
    <t>66</t>
  </si>
  <si>
    <t>711112001</t>
  </si>
  <si>
    <t>Provedení izolace proti zemní vlhkosti natěradly a tmely za studena na ploše svislé S nátěrem penetračním</t>
  </si>
  <si>
    <t>-1184044608</t>
  </si>
  <si>
    <t xml:space="preserve">Poznámka k souboru cen:_x000d_
1. Izolace plochy jednotlivě do 10 m2 se oceňují skladebně cenou příslušné izolace a cenou 711 19-9095 Příplatek za plochu do 10 m2._x000d_
</t>
  </si>
  <si>
    <t>67</t>
  </si>
  <si>
    <t>111631500</t>
  </si>
  <si>
    <t>lak penetrační asfaltový</t>
  </si>
  <si>
    <t>-1414473976</t>
  </si>
  <si>
    <t>P</t>
  </si>
  <si>
    <t>Poznámka k položce:_x000d_
Spotřeba 0,3-0,4kg/m2 dle povrchu, ředidlo technický benzín</t>
  </si>
  <si>
    <t>780*0,00035 'Přepočtené koeficientem množství</t>
  </si>
  <si>
    <t>68</t>
  </si>
  <si>
    <t>711112002</t>
  </si>
  <si>
    <t>Provedení izolace proti zemní vlhkosti natěradly a tmely za studena na ploše svislé S nátěrem lakem asfaltovým</t>
  </si>
  <si>
    <t>-928026478</t>
  </si>
  <si>
    <t>22 " částečné zabetonování multikanálů severního kabelovodu</t>
  </si>
  <si>
    <t>7,5 " obetonování konců jižního kabelovodu</t>
  </si>
  <si>
    <t>48 " nové závěrné zídky</t>
  </si>
  <si>
    <t>231,7 " nové přechodové desky</t>
  </si>
  <si>
    <t>69</t>
  </si>
  <si>
    <t>11163152</t>
  </si>
  <si>
    <t>lak hydroizolační asfaltový</t>
  </si>
  <si>
    <t>-1856835462</t>
  </si>
  <si>
    <t>309,2*0,00045 'Přepočtené koeficientem množství</t>
  </si>
  <si>
    <t>70</t>
  </si>
  <si>
    <t>711311001</t>
  </si>
  <si>
    <t>Provedení izolace mostovek natěradly a tmely za studena nátěrem lakem asfaltovým penetračním</t>
  </si>
  <si>
    <t>481654650</t>
  </si>
  <si>
    <t>780 " pečetící vrstva</t>
  </si>
  <si>
    <t>71</t>
  </si>
  <si>
    <t>-1917937068</t>
  </si>
  <si>
    <t>72</t>
  </si>
  <si>
    <t>711341564</t>
  </si>
  <si>
    <t>Provedení izolace mostovek pásy přitavením NAIP</t>
  </si>
  <si>
    <t>-575709063</t>
  </si>
  <si>
    <t>73</t>
  </si>
  <si>
    <t>62836109</t>
  </si>
  <si>
    <t>pás asfaltový natavitelný oxidovaný tl. 3,5mm s vložkou z hliníkové fólie / hliníkové fólie s textilií, se spalitelnou PE folií nebo jemnozrnným minerálním posypem</t>
  </si>
  <si>
    <t>-1700777052</t>
  </si>
  <si>
    <t>780*1,15 'Přepočtené koeficientem množství</t>
  </si>
  <si>
    <t>74</t>
  </si>
  <si>
    <t>998711102</t>
  </si>
  <si>
    <t>Přesun hmot pro izolace proti vodě, vlhkosti a plynům stanovený z hmotnosti přesunovaného materiálu vodorovná dopravní vzdálenost do 50 m v objektech výšky přes 6 do 12 m</t>
  </si>
  <si>
    <t>-1422836354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</si>
  <si>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</si>
  <si>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767</t>
  </si>
  <si>
    <t>Konstrukce zámečnické</t>
  </si>
  <si>
    <t>75</t>
  </si>
  <si>
    <t>76797 R</t>
  </si>
  <si>
    <t xml:space="preserve">Montáž ostatních atypických zámečnických konstrukcí </t>
  </si>
  <si>
    <t>-243213841</t>
  </si>
  <si>
    <t xml:space="preserve">Poznámka k souboru cen:_x000d_
1. Určení cen se řídí hmotností jednotlivě montovaného dílu konstrukce._x000d_
</t>
  </si>
  <si>
    <t>18*15 " úprava úchytů svodidel na mostě</t>
  </si>
  <si>
    <t>76</t>
  </si>
  <si>
    <t>55277 R</t>
  </si>
  <si>
    <t>Materiál - úprava úchytů svodidel na mostě dle dokumentace</t>
  </si>
  <si>
    <t>322019821</t>
  </si>
  <si>
    <t>77</t>
  </si>
  <si>
    <t>76798 R</t>
  </si>
  <si>
    <t>-589131898</t>
  </si>
  <si>
    <t xml:space="preserve">výška 2 m, ocelové rámy s výplní sítí. Výplň síťová konstrukce, přičemž rozměr oka sítě nesmí přesáhnout 12,5 mm x 12,5 mm </t>
  </si>
  <si>
    <t>průměr drátu pletiva nebo tkaniny musí být alespoň 1,5 mm.</t>
  </si>
  <si>
    <t>V blízkosti začátku a ukončení svislé zábrany se připevní bezpečnostní tabulka podle ČSN 37 5199.</t>
  </si>
  <si>
    <t>2536,5</t>
  </si>
  <si>
    <t>78</t>
  </si>
  <si>
    <t>55279 R</t>
  </si>
  <si>
    <t>Materiál pro ochranný štiít dle dokumentace</t>
  </si>
  <si>
    <t>-1922028738</t>
  </si>
  <si>
    <t>ocelové rámy s výplní sítí, rozměr oka sítě nesmí přesáhnout 12,5 mm x 12,5 mm a průměr drátu pletiva nebo tkaniny musí být alespoň 1,5 mm.</t>
  </si>
  <si>
    <t>79</t>
  </si>
  <si>
    <t>998767102</t>
  </si>
  <si>
    <t>Přesun hmot pro zámečnické konstrukce stanovený z hmotnosti přesunovaného materiálu vodorovná dopravní vzdálenost do 50 m v objektech výšky přes 6 do 12 m</t>
  </si>
  <si>
    <t>-1373097718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</si>
  <si>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</si>
  <si>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SO 202 - KABELOVODY</t>
  </si>
  <si>
    <t>953945153</t>
  </si>
  <si>
    <t>Kotvy mechanické s vyvrtáním otvoru do betonu, železobetonu nebo tvrdého kamene pro střední zatížení průvlekové, velikost M 20, délka 270 mm</t>
  </si>
  <si>
    <t>1031671340</t>
  </si>
  <si>
    <t xml:space="preserve">Poznámka k souboru cen:_x000d_
1. V cenách jsou započteny i náklady na:_x000d_
a) rozměření, vrtání do betonu a spotřeba vrtáků,_x000d_
b) vyfoukání otvoru, osazení kotvy do vyznačené kotevní hloubky, dotažení matice pomocí klíče,_x000d_
c) dodávku mechanických kotev._x000d_
</t>
  </si>
  <si>
    <t>99714 R</t>
  </si>
  <si>
    <t>Vrty pro kotvení římsy s vyplnění epoxydovým tmelem pr. 20 mm dl. 250 mm</t>
  </si>
  <si>
    <t>-436098061</t>
  </si>
  <si>
    <t xml:space="preserve">obklad fasadnimi deskami </t>
  </si>
  <si>
    <t>-1163336602</t>
  </si>
  <si>
    <t>28*1,15</t>
  </si>
  <si>
    <t>-490794891</t>
  </si>
  <si>
    <t>76799 R</t>
  </si>
  <si>
    <t>Výroba a osazení oc. konstrukce pro vedení multikanálů</t>
  </si>
  <si>
    <t>1027138213</t>
  </si>
  <si>
    <t>ocelové profily</t>
  </si>
  <si>
    <t>232+4171+1185+1000</t>
  </si>
  <si>
    <t>76799a R</t>
  </si>
  <si>
    <t>-1484135459</t>
  </si>
  <si>
    <t>kompozitní profily</t>
  </si>
  <si>
    <t>551,4+405</t>
  </si>
  <si>
    <t>76799b R</t>
  </si>
  <si>
    <t>744291658</t>
  </si>
  <si>
    <t>nerezové tyče a spojovací materiál</t>
  </si>
  <si>
    <t>49+115,2+67</t>
  </si>
  <si>
    <t>998767181</t>
  </si>
  <si>
    <t>Přesun hmot pro zámečnické konstrukce stanovený z hmotnosti přesunovaného materiálu Příplatek k cenám za přesun prováděný bez použití mechanizace pro jakoukoliv výšku objektu</t>
  </si>
  <si>
    <t>-369330209</t>
  </si>
  <si>
    <t>6,776</t>
  </si>
  <si>
    <t>46519 R</t>
  </si>
  <si>
    <t>Montáž multikanálů na konstrukce pod římsou</t>
  </si>
  <si>
    <t>2113437502</t>
  </si>
  <si>
    <t>včetně potřebného spojovacího a těsnícího materiálu</t>
  </si>
  <si>
    <t>129,4+40+40</t>
  </si>
  <si>
    <t>55210 R</t>
  </si>
  <si>
    <t>Multikanaly devítiotvorové</t>
  </si>
  <si>
    <t>2138614432</t>
  </si>
  <si>
    <t>včetně potřebného spojovacího a těsnícího materiálu, ztratné uvažováno 2%</t>
  </si>
  <si>
    <t xml:space="preserve">díly rovné  129,4-14=115,4 m, díly obloukové 2*7 m</t>
  </si>
  <si>
    <t>2*(35+15,9+13,8)</t>
  </si>
  <si>
    <t>129,4*1,02 'Přepočtené koeficientem množství</t>
  </si>
  <si>
    <t>55211 R</t>
  </si>
  <si>
    <t>Multikanaly šestiotvorové</t>
  </si>
  <si>
    <t>179529508</t>
  </si>
  <si>
    <t>včetně potřebného těsnícího materiálu, ztratné uvažováno 2%</t>
  </si>
  <si>
    <t xml:space="preserve">díly rovné  40-7=33 m, díly obloukové 7 m</t>
  </si>
  <si>
    <t>40*1,02 'Přepočtené koeficientem množství</t>
  </si>
  <si>
    <t>55212 R</t>
  </si>
  <si>
    <t>Multikanaly čtyřotvorové</t>
  </si>
  <si>
    <t>740176886</t>
  </si>
  <si>
    <t>38889 R</t>
  </si>
  <si>
    <t>Chránička kabelů na kontrukci multikanálů 225</t>
  </si>
  <si>
    <t>-1446968014</t>
  </si>
  <si>
    <t>33*6 rovné. 7*6 oblouk</t>
  </si>
  <si>
    <t>40*6</t>
  </si>
  <si>
    <t>28536 R</t>
  </si>
  <si>
    <t>Chránička plast d 255</t>
  </si>
  <si>
    <t>-203866103</t>
  </si>
  <si>
    <t>SO 401 - PŘELOŽKA KABELŮ VO-THMP ( NEOCEŇUJE SE )</t>
  </si>
  <si>
    <t>001 00 R</t>
  </si>
  <si>
    <t>Není součástí vyběrového řízení pro tuto stavbu - neoceňuje se</t>
  </si>
  <si>
    <t>-263022916</t>
  </si>
  <si>
    <t>SO 402 - PŘELOŽKA KABELŮ DP-JDCT</t>
  </si>
  <si>
    <t xml:space="preserve">    21-M - Elektromontáže</t>
  </si>
  <si>
    <t xml:space="preserve">    22-M - Montáže technologických zařízení pro dopravní stavby</t>
  </si>
  <si>
    <t>-1401450609</t>
  </si>
  <si>
    <t>23*0,70*0,60</t>
  </si>
  <si>
    <t>-1136198967</t>
  </si>
  <si>
    <t>9,66</t>
  </si>
  <si>
    <t>9,66*5 'Přepočtené koeficientem množství</t>
  </si>
  <si>
    <t>1049949290</t>
  </si>
  <si>
    <t>749348475</t>
  </si>
  <si>
    <t>9,66*1,8 'Přepočtené koeficientem množství</t>
  </si>
  <si>
    <t>21-M</t>
  </si>
  <si>
    <t>Elektromontáže</t>
  </si>
  <si>
    <t>210102024</t>
  </si>
  <si>
    <t xml:space="preserve">Propojení kabelů nebo vodičů spojkou do 22 kV venkovní páskovou vodičů celoplastových </t>
  </si>
  <si>
    <t>2036799883</t>
  </si>
  <si>
    <t>35436172</t>
  </si>
  <si>
    <t>spojka 22 kV venkovní pro kabely s plastovou izolací, 300-500 mm2</t>
  </si>
  <si>
    <t>1572910621</t>
  </si>
  <si>
    <t>210280003</t>
  </si>
  <si>
    <t>Zkoušky a prohlídky elektrických rozvodů a zařízení celková prohlídka, zkoušení, měření a vyhotovení revizní zprávy pro objem montážních prací přes 500 do 1000 tisíc Kč</t>
  </si>
  <si>
    <t>454325800</t>
  </si>
  <si>
    <t xml:space="preserve">Poznámka k souboru cen:_x000d_
1. Ceny -0001 až -0010 jsou určeny pro objem montážních prací včetně nákladů na nosný a podružný materiál._x000d_
</t>
  </si>
  <si>
    <t>210280391</t>
  </si>
  <si>
    <t>Zkoušky vodičů a kabelů zvýšeným napětím kabelů silových do 35 kV</t>
  </si>
  <si>
    <t>1353292417</t>
  </si>
  <si>
    <t>210921023</t>
  </si>
  <si>
    <t>Montáž kabelů hliníkových vn do 10 kV bez ukončení stíněných plných nebo laněných kulatých s izolací ze sítěného polyetylenu nebo bezhalogenových (AXEKVCE-R, AXEKVCEY,...) uložených volně, počtu a průřezu žil 1x500 mm2</t>
  </si>
  <si>
    <t>734522865</t>
  </si>
  <si>
    <t>34115020</t>
  </si>
  <si>
    <t>kabel AL ze sítěného PE vn 10 kV 1x500/35</t>
  </si>
  <si>
    <t>544768582</t>
  </si>
  <si>
    <t>1118 " kabel VN (trakční) 3-AHKCY 1x500Al/35Cu</t>
  </si>
  <si>
    <t>21092 R</t>
  </si>
  <si>
    <t>Demontáž kabelů Al stíněný plný nebo laněný s XLPE izolací do 10 kV 1x500 mm2 uložených volně (AXEKCE)</t>
  </si>
  <si>
    <t>360327579</t>
  </si>
  <si>
    <t>1118</t>
  </si>
  <si>
    <t>22-M</t>
  </si>
  <si>
    <t>Montáže technologických zařízení pro dopravní stavby</t>
  </si>
  <si>
    <t>21097 R</t>
  </si>
  <si>
    <t>ukončení optotrubek koncovkou KPP40	</t>
  </si>
  <si>
    <t>682669017</t>
  </si>
  <si>
    <t>21098 R</t>
  </si>
  <si>
    <t>MĚŘENÍ STÁVAJÍCÍHO OPTICKÉHO KABELU</t>
  </si>
  <si>
    <t>vlákno</t>
  </si>
  <si>
    <t>-510756170</t>
  </si>
  <si>
    <t>22018 R</t>
  </si>
  <si>
    <t>Demontáž HDPE do výkopu pro optický kabel bez zřízení lože a bez krytí</t>
  </si>
  <si>
    <t>-1738043086</t>
  </si>
  <si>
    <t xml:space="preserve">172 " 2 optotrubky, </t>
  </si>
  <si>
    <t>220182022</t>
  </si>
  <si>
    <t>Uložení trubky HDPE do výkopu pro optický kabel bez zřízení lože a bez krytí</t>
  </si>
  <si>
    <t>321962928</t>
  </si>
  <si>
    <t>2 optotrubky, z toho do rýhy 46m, protažení chráničkou 126m</t>
  </si>
  <si>
    <t>46+126</t>
  </si>
  <si>
    <t>28613960</t>
  </si>
  <si>
    <t>trubka ochranná HDPE D 40mm</t>
  </si>
  <si>
    <t>-120816575</t>
  </si>
  <si>
    <t>220182023</t>
  </si>
  <si>
    <t>Kontrola tlakutěsnosti HDPE trubky od 1m do 2000 m</t>
  </si>
  <si>
    <t>616942246</t>
  </si>
  <si>
    <t>220182025</t>
  </si>
  <si>
    <t>Kontrola průchodnosti trubky kalibrace do 2000 m</t>
  </si>
  <si>
    <t>km</t>
  </si>
  <si>
    <t>-384967537</t>
  </si>
  <si>
    <t>220182036</t>
  </si>
  <si>
    <t>Zafukování optického kabelu do trubky z HDPE</t>
  </si>
  <si>
    <t>-1875694438</t>
  </si>
  <si>
    <t>2100</t>
  </si>
  <si>
    <t>22019 R</t>
  </si>
  <si>
    <t>Vyfukování optického kabelu z trubky z HDPE</t>
  </si>
  <si>
    <t>-2103952914</t>
  </si>
  <si>
    <t>2100 " k dalšímu použití</t>
  </si>
  <si>
    <t>220182303</t>
  </si>
  <si>
    <t>Ukončení optického kabelu v optickém rozvaděči pro 24 vláken</t>
  </si>
  <si>
    <t>-1365175473</t>
  </si>
  <si>
    <t>22016 R</t>
  </si>
  <si>
    <t>Demontáž ukončení optického kabelu v optickém rozvaděči pro 24 vláken</t>
  </si>
  <si>
    <t>1654290736</t>
  </si>
  <si>
    <t>220890401</t>
  </si>
  <si>
    <t>Vyhotovení protokolu UTZ včetně funkční zkoušky, posouzení a vyhodnocení podkladů, vypracování protokolu, evidence protokolu pro silnoproudá zařízení a zdroje</t>
  </si>
  <si>
    <t>-1348257623</t>
  </si>
  <si>
    <t>460010024</t>
  </si>
  <si>
    <t>Vytyčení trasy vedení kabelového (podzemního) v zastavěném prostoru</t>
  </si>
  <si>
    <t>-1867434309</t>
  </si>
  <si>
    <t xml:space="preserve">Poznámka k souboru cen:_x000d_
1. V cenách jsou zahrnuty i náklady na:_x000d_
a) pochůzky projektovanou tratí,_x000d_
b) vyznačení budoucí trasy,_x000d_
c) rozmístění, očíslování a označení opěrných bodů,_x000d_
d) označení překážek a míst pro kabelové prostupy a podchodové štoly._x000d_
</t>
  </si>
  <si>
    <t>460150683</t>
  </si>
  <si>
    <t>Hloubení zapažených i nezapažených kabelových rýh ručně včetně urovnání dna s přemístěním výkopku do vzdálenosti 3 m od okraje jámy nebo naložením na dopravní prostředek šířky 65 cm, hloubky 120 cm, v hornině třídy 3</t>
  </si>
  <si>
    <t>-1295236174</t>
  </si>
  <si>
    <t>460421026</t>
  </si>
  <si>
    <t>Kabelové lože včetně podsypu, zhutnění a urovnání povrchu z písku nebo štěrkopísku tloušťky 5 cm nad kabel zakryté betonovými deskami vel. 50 x 15 cm, šířky lože přes 60 do 65 cm</t>
  </si>
  <si>
    <t>-1363809353</t>
  </si>
  <si>
    <t xml:space="preserve">Poznámka k souboru cen:_x000d_
1. V cenách -1021 až -1072, -1121 až -1172 a -1221 až -1272 nejsou započteny náklady na dodávku betonových a plastových desek. Tato dodávka se oceňuje ve specifikaci._x000d_
</t>
  </si>
  <si>
    <t>1557961902</t>
  </si>
  <si>
    <t>23*0,7*0,6*1,8</t>
  </si>
  <si>
    <t>59213004</t>
  </si>
  <si>
    <t>deska krycí betonová 50 x 17/10 x 3,5 cm</t>
  </si>
  <si>
    <t>-58116672</t>
  </si>
  <si>
    <t>460560683</t>
  </si>
  <si>
    <t>Zásyp kabelových rýh ručně s uložením výkopku ve vrstvách včetně zhutnění a urovnání povrchu šířky 65 cm hloubky 120 cm, v hornině třídy 3</t>
  </si>
  <si>
    <t>-1561490310</t>
  </si>
  <si>
    <t>SO 402.2 - DRŽÁKY STOŽÁRŮ TROLEJE</t>
  </si>
  <si>
    <t xml:space="preserve">      HSV - Práce a dodávky HSV</t>
  </si>
  <si>
    <t xml:space="preserve">      998 - Přesun hmot</t>
  </si>
  <si>
    <t>210040011</t>
  </si>
  <si>
    <t>Montáž sloupů a stožárů venkovního vedení nn bez výstroje ocelových trubkových včetně rozvozu, vztyčení, očíslování, složení do 12 m jednoduchých</t>
  </si>
  <si>
    <t>1266266989</t>
  </si>
  <si>
    <t>55209 R</t>
  </si>
  <si>
    <t>OSMIHRANNÝ JEHLANOVÝ TRAKČNÍ STOŽÁR S PATKOU M-JTS 8,5 -12P</t>
  </si>
  <si>
    <t>256</t>
  </si>
  <si>
    <t>1169014757</t>
  </si>
  <si>
    <t>-187485476</t>
  </si>
  <si>
    <t>1,01</t>
  </si>
  <si>
    <t>SO 404 - PŘELOŽKA KABELŮ TSK</t>
  </si>
  <si>
    <t>-54390028</t>
  </si>
  <si>
    <t>66*0,35*0,20+47*0,50*0,30-(47*2*3,14*0,055*0,055)</t>
  </si>
  <si>
    <t>-936422529</t>
  </si>
  <si>
    <t>10,777</t>
  </si>
  <si>
    <t>10,777*5 'Přepočtené koeficientem množství</t>
  </si>
  <si>
    <t>573277247</t>
  </si>
  <si>
    <t>396981418</t>
  </si>
  <si>
    <t>10,777*1,8 'Přepočtené koeficientem množství</t>
  </si>
  <si>
    <t>44267281</t>
  </si>
  <si>
    <t>18*2</t>
  </si>
  <si>
    <t>997221561</t>
  </si>
  <si>
    <t>Vodorovná doprava suti bez naložení, ale se složením a s hrubým urovnáním z kusových materiálů, na vzdálenost do 1 km</t>
  </si>
  <si>
    <t>-1604866935</t>
  </si>
  <si>
    <t>36*14 'Přepočtené koeficientem množství</t>
  </si>
  <si>
    <t>997221845R</t>
  </si>
  <si>
    <t>-590482451</t>
  </si>
  <si>
    <t>60*0,1*2,3</t>
  </si>
  <si>
    <t>1240447957</t>
  </si>
  <si>
    <t>36-13,8</t>
  </si>
  <si>
    <t>210100014</t>
  </si>
  <si>
    <t>Ukončení vodičů izolovaných s označením a zapojením v rozváděči nebo na přístroji průřezu žíly do 10 mm2</t>
  </si>
  <si>
    <t>1656386790</t>
  </si>
  <si>
    <t>210280002</t>
  </si>
  <si>
    <t>Zkoušky a prohlídky elektrických rozvodů a zařízení celková prohlídka, zkoušení, měření a vyhotovení revizní zprávy pro objem montážních prací přes 100 do 500 tisíc Kč</t>
  </si>
  <si>
    <t>1848234606</t>
  </si>
  <si>
    <t>21081 R</t>
  </si>
  <si>
    <t>Demontáž izolovaných kabelů měděných do 1 kV bez ukončení plných a kulatých</t>
  </si>
  <si>
    <t>998525232</t>
  </si>
  <si>
    <t>108</t>
  </si>
  <si>
    <t>210812033</t>
  </si>
  <si>
    <t>Montáž izolovaných kabelů měděných do 1 kV bez ukončení plných a kulatých (CYKY, CHKE-R,...) uložených volně nebo v liště počtu a průřezu žil 4x6 až 10 mm2</t>
  </si>
  <si>
    <t>-2067870561</t>
  </si>
  <si>
    <t>z toho do rýhy 66m, protažení chráničkou 85m</t>
  </si>
  <si>
    <t>66+85</t>
  </si>
  <si>
    <t>34111076</t>
  </si>
  <si>
    <t>kabel silový s Cu jádrem 1 kV 4x10mm2</t>
  </si>
  <si>
    <t>1849121602</t>
  </si>
  <si>
    <t>151*1,15 'Přepočtené koeficientem množství</t>
  </si>
  <si>
    <t>247554006</t>
  </si>
  <si>
    <t>-834283631</t>
  </si>
  <si>
    <t>1820048481</t>
  </si>
  <si>
    <t>2 optotrubky, z toho do rýhy 132m, protažení chráničkou 170m</t>
  </si>
  <si>
    <t>132+170</t>
  </si>
  <si>
    <t>725482772</t>
  </si>
  <si>
    <t>-1434621533</t>
  </si>
  <si>
    <t xml:space="preserve">216 " 2 optotrubky, </t>
  </si>
  <si>
    <t>604886705</t>
  </si>
  <si>
    <t>-78139946</t>
  </si>
  <si>
    <t>2025072024</t>
  </si>
  <si>
    <t>220 " staávající kabely</t>
  </si>
  <si>
    <t>2085631625</t>
  </si>
  <si>
    <t>180 " k dalšímu použití</t>
  </si>
  <si>
    <t>-1787803440</t>
  </si>
  <si>
    <t>78511012</t>
  </si>
  <si>
    <t>-559999337</t>
  </si>
  <si>
    <t>460030011</t>
  </si>
  <si>
    <t>Přípravné terénní práce sejmutí drnu včetně nařezání a uložení na hromady nebo naložení na dopravní prostředek jakékoliv tloušťky</t>
  </si>
  <si>
    <t>-940634080</t>
  </si>
  <si>
    <t xml:space="preserve">Poznámka k souboru cen:_x000d_
1. V cenách -0001 až -0007 nejsou zahrnuty náklady na odstranění kamenů, kořenů a ostatních nevhodných přimísenin, tyto práce se oceňují individuálně._x000d_
2. U cen -0021 až -0025 se u středně hustého porostu uvažuje hustota do 3 ks/m2, u hustého porostu přes 3 ks/m2._x000d_
3. U ceny -0092 se počítá první vytržený obrubník trojnásobnou délkou._x000d_
</t>
  </si>
  <si>
    <t>30*2</t>
  </si>
  <si>
    <t>460030095</t>
  </si>
  <si>
    <t>Přípravné terénní práce vytrhání obrub s odkopáním horniny a lože, s odhozením nebo naložením na dopravní prostředek ležatých silničních</t>
  </si>
  <si>
    <t>1888094651</t>
  </si>
  <si>
    <t>460030142</t>
  </si>
  <si>
    <t>Přípravné terénní práce odstranění podkladu nebo krytu komunikace včetně rozpojení na kusy a zarovnání styčné spáry z kameniva těženého, tloušťky přes 10 do 20 cm</t>
  </si>
  <si>
    <t>402885281</t>
  </si>
  <si>
    <t>15*1</t>
  </si>
  <si>
    <t>460030174</t>
  </si>
  <si>
    <t>Přípravné terénní práce odstranění podkladu nebo krytu komunikace včetně rozpojení na kusy a zarovnání styčné spáry ze živice, tloušťky přes 15 do 30 cm</t>
  </si>
  <si>
    <t>-1844181671</t>
  </si>
  <si>
    <t>15 " komunikace</t>
  </si>
  <si>
    <t>45 " chodník</t>
  </si>
  <si>
    <t>460150153</t>
  </si>
  <si>
    <t>Hloubení zapažených i nezapažených kabelových rýh ručně včetně urovnání dna s přemístěním výkopku do vzdálenosti 3 m od okraje jámy nebo naložením na dopravní prostředek šířky 35 cm, hloubky 70 cm, v hornině třídy 3</t>
  </si>
  <si>
    <t>-1470983297</t>
  </si>
  <si>
    <t>460150303</t>
  </si>
  <si>
    <t>Hloubení zapažených i nezapažených kabelových rýh ručně včetně urovnání dna s přemístěním výkopku do vzdálenosti 3 m od okraje jámy nebo naložením na dopravní prostředek šířky 50 cm, hloubky 120 cm, v hornině třídy 3</t>
  </si>
  <si>
    <t>228649433</t>
  </si>
  <si>
    <t>107499717</t>
  </si>
  <si>
    <t>1940000048</t>
  </si>
  <si>
    <t>66*0,35*0,2*1,8</t>
  </si>
  <si>
    <t>34575122</t>
  </si>
  <si>
    <t>deska kabelová krycí PE červená, 300x9x4 mm</t>
  </si>
  <si>
    <t>-1358792780</t>
  </si>
  <si>
    <t>460421072</t>
  </si>
  <si>
    <t>Kabelové lože včetně podsypu, zhutnění a urovnání povrchu z písku nebo štěrkopísku tloušťky 5 cm nad kabel zakryté plastovými deskami, šířky lože přes 25 do 50 cm</t>
  </si>
  <si>
    <t>1770506350</t>
  </si>
  <si>
    <t>460490013</t>
  </si>
  <si>
    <t>Krytí kabelů, spojek, koncovek a odbočnic kabelů výstražnou fólií z PVC včetně vyrovnání povrchu rýhy, rozvinutí a uložení fólie do rýhy, fólie šířky do 34cm</t>
  </si>
  <si>
    <t>605576587</t>
  </si>
  <si>
    <t>460520164</t>
  </si>
  <si>
    <t>Montáž trubek ochranných uložených volně do rýhy plastových tuhých,vnitřního průměru přes 90 do 110 mm</t>
  </si>
  <si>
    <t>-1444898352</t>
  </si>
  <si>
    <t>2*47</t>
  </si>
  <si>
    <t>34571366</t>
  </si>
  <si>
    <t>trubka elektroinstalační HDPE tuhá dvouplášťová korugovaná D 100/120 mm</t>
  </si>
  <si>
    <t>-1909916775</t>
  </si>
  <si>
    <t>460521111</t>
  </si>
  <si>
    <t>Těleso trubkového kabelovodu z prostého betonu tř. C 16/20 v otevřeném výkopu</t>
  </si>
  <si>
    <t>753301957</t>
  </si>
  <si>
    <t xml:space="preserve">Poznámka k souboru cen:_x000d_
1. V cenách jsou započteny i náklady na:_x000d_
a) vyrovnání povrchu mezivrstev,_x000d_
b) úpravu krycí desky nad tělesem kabelovodu._x000d_
2. V cenách nejsou započteny náklady na trubky tělesa._x000d_
3. Množství betonu se určuje v m3 objemu tělesa kabelovodu; od celkového objemu se odečítá vnější objem trubek._x000d_
</t>
  </si>
  <si>
    <t>47*0,50*0,30-(47*2*3,14*0,055*0,055)</t>
  </si>
  <si>
    <t>460560303</t>
  </si>
  <si>
    <t>Zásyp kabelových rýh ručně s uložením výkopku ve vrstvách včetně zhutnění a urovnání povrchu šířky 50 cm hloubky 120 cm, v hornině třídy 3</t>
  </si>
  <si>
    <t>-118407596</t>
  </si>
  <si>
    <t>460620007</t>
  </si>
  <si>
    <t>Úprava terénu zatravnění, včetně dodání osiva a zalití vodou na rovině</t>
  </si>
  <si>
    <t>1699287266</t>
  </si>
  <si>
    <t xml:space="preserve">Poznámka k souboru cen:_x000d_
1. V cenách -0002 až -0003 nejsou zahrnuty dodávku drnů. Tato se oceňuje ve specifikaci._x000d_
2. V cenách -0022 až -0028 nejsou zahrnuty náklady na dodávku obrubníků. Tato dodávka se oceňuje ve specifikaci._x000d_
</t>
  </si>
  <si>
    <t>460650044</t>
  </si>
  <si>
    <t>Vozovky a chodníky zřízení podkladní vrstvy včetně rozprostření a úpravy podkladu ze štěrkopísku, včetně zhutnění, tloušťky přes 15 do 20 cm</t>
  </si>
  <si>
    <t>156937678</t>
  </si>
  <si>
    <t xml:space="preserve">Poznámka k souboru cen:_x000d_
1. V cenách -0031 až -0035 nejsou započteny náklady na získání sypaniny a její přemístění k místu zabudování._x000d_
2. V ceně -0141 nejsou započteny náklady na dodání silničních panelů. Tato dodávka se oceňuje ve specifikaci._x000d_
3. V cenách -0151 až -0153 nejsou započteny náklady na dodávku kostek. Tato dodávka se oceňuje ve specifikaci._x000d_
4. V cenách -0161 až -0162 nejsou započteny náklady na dodávku dlaždic. Tato dodávka se oceňuje ve specifikaci._x000d_
5. V cenách -0901 až -0932 nejsou započteny náklady na dodávku kameniva, kostek a dlaždic.Tato dodávka se oceňuje ve specifikaci_x000d_
</t>
  </si>
  <si>
    <t>460650071</t>
  </si>
  <si>
    <t>Vozovky a chodníky zřízení podkladní vrstvy včetně rozprostření a úpravy podkladu z kameniva obalovaného asfaltem včetně zhutnění, tloušťky do 5 cm</t>
  </si>
  <si>
    <t>-1261491389</t>
  </si>
  <si>
    <t>2*15 " 2 vrstvy 50 mm</t>
  </si>
  <si>
    <t>460650072</t>
  </si>
  <si>
    <t>Vozovky a chodníky zřízení podkladní vrstvy včetně rozprostření a úpravy podkladu z kameniva obalovaného asfaltem včetně zhutnění, tloušťky přes 5 do 10 cm</t>
  </si>
  <si>
    <t>-165416595</t>
  </si>
  <si>
    <t>45 " recyklovaná vrstva 60 mm a asf. beton 40 mm</t>
  </si>
  <si>
    <t>460650073</t>
  </si>
  <si>
    <t>Vozovky a chodníky zřízení podkladní vrstvy včetně rozprostření a úpravy podkladu z kameniva obalovaného asfaltem včetně zhutnění, tloušťky přes 10 do 15 cm</t>
  </si>
  <si>
    <t>506847972</t>
  </si>
  <si>
    <t xml:space="preserve">15 " Vozovka </t>
  </si>
  <si>
    <t>460650185</t>
  </si>
  <si>
    <t>Vozovky a chodníky osazení obrubníku betonového do lože z betonu se zatřením spár cementovou maltou ležatého silničního</t>
  </si>
  <si>
    <t>380895836</t>
  </si>
  <si>
    <t>460650195</t>
  </si>
  <si>
    <t>Vozovky a chodníky očištění vybouraných obrubníků od spojovacího materiálu z jakéhokoliv lože s odklizením a uložením očištěného materiálu na vzdálenost 10 m silničních</t>
  </si>
  <si>
    <t>-1296968716</t>
  </si>
  <si>
    <t>SO 661.1 - Úprava TV, provizorní stav</t>
  </si>
  <si>
    <t>74C134 R</t>
  </si>
  <si>
    <t>VÝŠKOVÁ A SMĚROVÁ REGULACE KONZOLY NEBO SIK</t>
  </si>
  <si>
    <t>KUS</t>
  </si>
  <si>
    <t>-1642807907</t>
  </si>
  <si>
    <t>uvolnění a montáž stávajících závěsů troleje a nosného lana vč. potřebných mechanizmů, pomůcek a měření</t>
  </si>
  <si>
    <t>8 " viz polohový plán</t>
  </si>
  <si>
    <t>74C231 R</t>
  </si>
  <si>
    <t>ZÁVĚS SIK BEZ PŘÍDAVNÉHO LANA</t>
  </si>
  <si>
    <t>-1820673207</t>
  </si>
  <si>
    <t xml:space="preserve">montáž a materiál dodaného zařízení protikorozně ošetřeného podle TKP se všemi pomocnými doplňujícími součástmi a pracemi s použitím  mechanizmů</t>
  </si>
  <si>
    <t>4 " viz technická zpráva</t>
  </si>
  <si>
    <t>74C312 R</t>
  </si>
  <si>
    <t>VĚŠÁK TROLEJE ZÁKLADNÍ (PEVNÝ NEBO KLUZNÝ)</t>
  </si>
  <si>
    <t>2019894948</t>
  </si>
  <si>
    <t>montáž a materiál dodaného zařízení protikorozně ošetřeného podle TKP se všemi pomocnými doplňujícími součástmi a pracemi s použitím mechanizmů</t>
  </si>
  <si>
    <t>54 " viz polohový plán</t>
  </si>
  <si>
    <t>74C591 R</t>
  </si>
  <si>
    <t xml:space="preserve">VÝŠKOVÁ REGULACE TROLEJE </t>
  </si>
  <si>
    <t>939937416</t>
  </si>
  <si>
    <t>všechny náklady na regulaci troleje s použitím mechanizmů</t>
  </si>
  <si>
    <t>500 " viz tabulka kotvení, polohový plán</t>
  </si>
  <si>
    <t>74C924 R</t>
  </si>
  <si>
    <t>NEPŘÍMÉ UKOLEJNĚNÍ KONSTRUKCE VŠECH TYPŮ (VČETNĚ VÝZTUŽNÝCH DVOJIC) - 2 VODIČE</t>
  </si>
  <si>
    <t>-89314536</t>
  </si>
  <si>
    <t>1 " viz technická zpráva</t>
  </si>
  <si>
    <t>74C971 R</t>
  </si>
  <si>
    <t>POSPOJOVÁNÍ VODIVÝCH KONSTRUKCÍ PROUDOVOU PROPOJKOU</t>
  </si>
  <si>
    <t>14476312</t>
  </si>
  <si>
    <t>1 " viz soupis ostatních sestavení, technická zpráva, KSU a TP</t>
  </si>
  <si>
    <t>74CF11 R</t>
  </si>
  <si>
    <t>TAŽNÉ HNACÍ VOZIDLO K PRACOVNÍM SOUPRAVÁM (PRO VODIČE - MONTÁŽ)</t>
  </si>
  <si>
    <t>HOD</t>
  </si>
  <si>
    <t>-1894662598</t>
  </si>
  <si>
    <t>74EF11 R</t>
  </si>
  <si>
    <t>HNACÍ KOLEJOVÁ VOZIDLA DEMONTÁŽNÍCH SOUPRAV PRO PRÁCE NA TV</t>
  </si>
  <si>
    <t>-173760101</t>
  </si>
  <si>
    <t>kolejové mechanizmy demontáže TV</t>
  </si>
  <si>
    <t>dopravu kolejových mechanismů z mateřského depa do prostoru stavby a zpět</t>
  </si>
  <si>
    <t>74F312 R</t>
  </si>
  <si>
    <t>MĚŘENÍ PARAMETRŮ TV STATICKÉ</t>
  </si>
  <si>
    <t>Km</t>
  </si>
  <si>
    <t>1306524297</t>
  </si>
  <si>
    <t>měření parametrů TV pro revizi a dokumentaci skutečného provedení</t>
  </si>
  <si>
    <t>1 " viz technická zpráva, polohový plán</t>
  </si>
  <si>
    <t>74F313 R</t>
  </si>
  <si>
    <t>MĚŘENÍ ELEKTRICKÝCH VLASTNOSTÍ TV</t>
  </si>
  <si>
    <t>665800646</t>
  </si>
  <si>
    <t>měření elektrických parametrů TV pro zpracování revize</t>
  </si>
  <si>
    <t xml:space="preserve"> dopravu kolejových mechanismů z mateřského depa do prostoru stavby a zpět</t>
  </si>
  <si>
    <t>74F314 R</t>
  </si>
  <si>
    <t>MĚŘENÍ DOTYKOVÉHO NAPĚTÍ U VODIVÉ KONSTRUKCE</t>
  </si>
  <si>
    <t>1149129900</t>
  </si>
  <si>
    <t>2 " viz technická zpráva, polohový plán</t>
  </si>
  <si>
    <t>74F322 R</t>
  </si>
  <si>
    <t>REVIZNÍ ZPRÁVA</t>
  </si>
  <si>
    <t>1177583051</t>
  </si>
  <si>
    <t>revizi autorizovaným revizním technikem na zařízeních trakčního vedení podle požadavku ČSN, včetně hodnocení</t>
  </si>
  <si>
    <t xml:space="preserve">1  " viz technická zpráva</t>
  </si>
  <si>
    <t>74F331 R</t>
  </si>
  <si>
    <t>TECHNICKÁ POMOC PŘI VÝSTAVBĚ TV</t>
  </si>
  <si>
    <t>-236066560</t>
  </si>
  <si>
    <t>zajištění pracoviště TDI vč. nájmu pracovníků a poUŽITÝch mechanismů nutných k výkonu</t>
  </si>
  <si>
    <t>74F332 R</t>
  </si>
  <si>
    <t>VÝKON ORGANIZAČNÍCH JEDNOTEK SPRÁVCE</t>
  </si>
  <si>
    <t>-1290968567</t>
  </si>
  <si>
    <t>74F434 R</t>
  </si>
  <si>
    <t>DEMONTÁŽ KONZOL SIK VČETNĚ ZÁVĚSŮ</t>
  </si>
  <si>
    <t>664095261</t>
  </si>
  <si>
    <t>všechny náklady na demontáž stávajícího zařízení se všemi pomocnými doplňujícími úpravami pro jeho likvidaci</t>
  </si>
  <si>
    <t>naložení a odvoz demontovaného materiálu na určené místo pro stavbu</t>
  </si>
  <si>
    <t>4 " viz technická zpráva, polohový plán</t>
  </si>
  <si>
    <t>74F455 R</t>
  </si>
  <si>
    <t>DEMONTÁŽ VĚŠÁKŮ TROLEJE</t>
  </si>
  <si>
    <t>570698531</t>
  </si>
  <si>
    <t>54 " viz technická zpráva, polohový plán</t>
  </si>
  <si>
    <t>75800 R</t>
  </si>
  <si>
    <t>OCENĚNÍ VÝLUK MIMO SŽDC</t>
  </si>
  <si>
    <t>-671842990</t>
  </si>
  <si>
    <t>Zajištění výluky pro úpravy TV - samostatná výluka pouze pro tento SO</t>
  </si>
  <si>
    <t>ostatní výluky spojené s rekonstrukcí mostu jsou zajištěné smlouvou mezi zadavatelem a SŽDC</t>
  </si>
  <si>
    <t>SO 661.2 - Úprava TV, definitivní stav</t>
  </si>
  <si>
    <t>74C923 R</t>
  </si>
  <si>
    <t>NEPŘÍMÉ UKOLEJNĚNÍ KONSTRUKCE VŠECH TYPŮ (VČETNĚ VÝZTUŽNÝCH DVOJIC) - 1 VODIČ</t>
  </si>
  <si>
    <t>1313459965</t>
  </si>
  <si>
    <t>montáž a materiál dodaného zařízení protikorozně ošetřeného podle TKP se všemi pom. doplňujícími součástmi a pracemi s použitím mechanizmů</t>
  </si>
  <si>
    <t>9 " viz technická zpráva</t>
  </si>
  <si>
    <t>28564152</t>
  </si>
  <si>
    <t>1705219674</t>
  </si>
  <si>
    <t xml:space="preserve"> – měření elektrických parametrů TV pro zpracování revize</t>
  </si>
  <si>
    <t xml:space="preserve"> – dopravu kolejových mechanismů z mateřského depa do prostoru stavby a zpět</t>
  </si>
  <si>
    <t>-1391458291</t>
  </si>
  <si>
    <t>1380117374</t>
  </si>
  <si>
    <t>-1215982370</t>
  </si>
  <si>
    <t>zajištění pracoviště správcem TV (zkratování TV), zajištění přejezdů správcem TV vč. nájmu pracovníků a poUŽITÝch mechanismů nutných k výkonu</t>
  </si>
  <si>
    <t>74F459 R</t>
  </si>
  <si>
    <t>DEMONTÁŽ UKOLEJNĚNÍ KONSTRUKCÍ A PODPĚR VČETNĚ UCHYCENÍ A VODIČE</t>
  </si>
  <si>
    <t>-1396704954</t>
  </si>
  <si>
    <t xml:space="preserve"> náklady na demontáž stávajícího zařízení se všemi pomocnými doplňujícími úpravami pro jeho likvidaci</t>
  </si>
  <si>
    <t>11 " viz technická zpráva</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</si>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</sst>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protection locked="0"/>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36"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37" fillId="2" borderId="20" xfId="0" applyFont="1" applyFill="1" applyBorder="1" applyAlignment="1" applyProtection="1">
      <alignment horizontal="left" vertical="center"/>
      <protection locked="0"/>
    </xf>
    <xf numFmtId="0" fontId="37" fillId="0" borderId="21"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theme" Target="theme/theme1.xml" /><Relationship Id="rId17" Type="http://schemas.openxmlformats.org/officeDocument/2006/relationships/calcChain" Target="calcChain.xml" /><Relationship Id="rId1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1" customFormat="1" ht="18.48"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1" customFormat="1" ht="18.48"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1" customFormat="1" ht="18.48"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51"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3" customFormat="1" ht="14.4" customHeight="1">
      <c r="A29" s="3"/>
      <c r="B29" s="48"/>
      <c r="C29" s="49"/>
      <c r="D29" s="34" t="s">
        <v>39</v>
      </c>
      <c r="E29" s="49"/>
      <c r="F29" s="34" t="s">
        <v>40</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41</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42</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43</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D-18-001-2019II</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Most Zlíchov</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 "","",AN8)</f>
        <v>13. 5. 2019</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15.15" customHeight="1">
      <c r="A49" s="40"/>
      <c r="B49" s="41"/>
      <c r="C49" s="34" t="s">
        <v>25</v>
      </c>
      <c r="D49" s="42"/>
      <c r="E49" s="42"/>
      <c r="F49" s="42"/>
      <c r="G49" s="42"/>
      <c r="H49" s="42"/>
      <c r="I49" s="42"/>
      <c r="J49" s="42"/>
      <c r="K49" s="42"/>
      <c r="L49" s="66" t="str">
        <f>IF(E11= "","",E11)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2" customFormat="1" ht="15.15" customHeight="1">
      <c r="A50" s="40"/>
      <c r="B50" s="41"/>
      <c r="C50" s="34" t="s">
        <v>28</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ROUND(SUM(AG55:AG66),2)</f>
        <v>0</v>
      </c>
      <c r="AH54" s="103"/>
      <c r="AI54" s="103"/>
      <c r="AJ54" s="103"/>
      <c r="AK54" s="103"/>
      <c r="AL54" s="103"/>
      <c r="AM54" s="103"/>
      <c r="AN54" s="104">
        <f>SUM(AG54,AT54)</f>
        <v>0</v>
      </c>
      <c r="AO54" s="104"/>
      <c r="AP54" s="104"/>
      <c r="AQ54" s="105" t="s">
        <v>19</v>
      </c>
      <c r="AR54" s="106"/>
      <c r="AS54" s="107">
        <f>ROUND(SUM(AS55:AS66),2)</f>
        <v>0</v>
      </c>
      <c r="AT54" s="108">
        <f>ROUND(SUM(AV54:AW54),2)</f>
        <v>0</v>
      </c>
      <c r="AU54" s="109">
        <f>ROUND(SUM(AU55:AU66),5)</f>
        <v>0</v>
      </c>
      <c r="AV54" s="108">
        <f>ROUND(AZ54*L29,2)</f>
        <v>0</v>
      </c>
      <c r="AW54" s="108">
        <f>ROUND(BA54*L30,2)</f>
        <v>0</v>
      </c>
      <c r="AX54" s="108">
        <f>ROUND(BB54*L29,2)</f>
        <v>0</v>
      </c>
      <c r="AY54" s="108">
        <f>ROUND(BC54*L30,2)</f>
        <v>0</v>
      </c>
      <c r="AZ54" s="108">
        <f>ROUND(SUM(AZ55:AZ66),2)</f>
        <v>0</v>
      </c>
      <c r="BA54" s="108">
        <f>ROUND(SUM(BA55:BA66),2)</f>
        <v>0</v>
      </c>
      <c r="BB54" s="108">
        <f>ROUND(SUM(BB55:BB66),2)</f>
        <v>0</v>
      </c>
      <c r="BC54" s="108">
        <f>ROUND(SUM(BC55:BC66),2)</f>
        <v>0</v>
      </c>
      <c r="BD54" s="110">
        <f>ROUND(SUM(BD55:BD66),2)</f>
        <v>0</v>
      </c>
      <c r="BE54" s="6"/>
      <c r="BS54" s="111" t="s">
        <v>68</v>
      </c>
      <c r="BT54" s="111" t="s">
        <v>69</v>
      </c>
      <c r="BU54" s="112" t="s">
        <v>70</v>
      </c>
      <c r="BV54" s="111" t="s">
        <v>71</v>
      </c>
      <c r="BW54" s="111" t="s">
        <v>5</v>
      </c>
      <c r="BX54" s="111" t="s">
        <v>72</v>
      </c>
      <c r="CL54" s="111" t="s">
        <v>19</v>
      </c>
    </row>
    <row r="55" s="7" customFormat="1" ht="16.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000 - Vedlejší a ostan...'!J30</f>
        <v>0</v>
      </c>
      <c r="AH55" s="117"/>
      <c r="AI55" s="117"/>
      <c r="AJ55" s="117"/>
      <c r="AK55" s="117"/>
      <c r="AL55" s="117"/>
      <c r="AM55" s="117"/>
      <c r="AN55" s="118">
        <f>SUM(AG55,AT55)</f>
        <v>0</v>
      </c>
      <c r="AO55" s="117"/>
      <c r="AP55" s="117"/>
      <c r="AQ55" s="119" t="s">
        <v>76</v>
      </c>
      <c r="AR55" s="120"/>
      <c r="AS55" s="121">
        <v>0</v>
      </c>
      <c r="AT55" s="122">
        <f>ROUND(SUM(AV55:AW55),2)</f>
        <v>0</v>
      </c>
      <c r="AU55" s="123">
        <f>'SO 000 - Vedlejší a ostan...'!P84</f>
        <v>0</v>
      </c>
      <c r="AV55" s="122">
        <f>'SO 000 - Vedlejší a ostan...'!J33</f>
        <v>0</v>
      </c>
      <c r="AW55" s="122">
        <f>'SO 000 - Vedlejší a ostan...'!J34</f>
        <v>0</v>
      </c>
      <c r="AX55" s="122">
        <f>'SO 000 - Vedlejší a ostan...'!J35</f>
        <v>0</v>
      </c>
      <c r="AY55" s="122">
        <f>'SO 000 - Vedlejší a ostan...'!J36</f>
        <v>0</v>
      </c>
      <c r="AZ55" s="122">
        <f>'SO 000 - Vedlejší a ostan...'!F33</f>
        <v>0</v>
      </c>
      <c r="BA55" s="122">
        <f>'SO 000 - Vedlejší a ostan...'!F34</f>
        <v>0</v>
      </c>
      <c r="BB55" s="122">
        <f>'SO 000 - Vedlejší a ostan...'!F35</f>
        <v>0</v>
      </c>
      <c r="BC55" s="122">
        <f>'SO 000 - Vedlejší a ostan...'!F36</f>
        <v>0</v>
      </c>
      <c r="BD55" s="124">
        <f>'SO 000 - Vedlejší a ostan...'!F37</f>
        <v>0</v>
      </c>
      <c r="BE55" s="7"/>
      <c r="BT55" s="125" t="s">
        <v>77</v>
      </c>
      <c r="BV55" s="125" t="s">
        <v>71</v>
      </c>
      <c r="BW55" s="125" t="s">
        <v>78</v>
      </c>
      <c r="BX55" s="125" t="s">
        <v>5</v>
      </c>
      <c r="CL55" s="125" t="s">
        <v>19</v>
      </c>
      <c r="CM55" s="125" t="s">
        <v>79</v>
      </c>
    </row>
    <row r="56" s="7" customFormat="1" ht="16.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001 - DEMOLICE'!J30</f>
        <v>0</v>
      </c>
      <c r="AH56" s="117"/>
      <c r="AI56" s="117"/>
      <c r="AJ56" s="117"/>
      <c r="AK56" s="117"/>
      <c r="AL56" s="117"/>
      <c r="AM56" s="117"/>
      <c r="AN56" s="118">
        <f>SUM(AG56,AT56)</f>
        <v>0</v>
      </c>
      <c r="AO56" s="117"/>
      <c r="AP56" s="117"/>
      <c r="AQ56" s="119" t="s">
        <v>76</v>
      </c>
      <c r="AR56" s="120"/>
      <c r="AS56" s="121">
        <v>0</v>
      </c>
      <c r="AT56" s="122">
        <f>ROUND(SUM(AV56:AW56),2)</f>
        <v>0</v>
      </c>
      <c r="AU56" s="123">
        <f>'SO 001 - DEMOLICE'!P86</f>
        <v>0</v>
      </c>
      <c r="AV56" s="122">
        <f>'SO 001 - DEMOLICE'!J33</f>
        <v>0</v>
      </c>
      <c r="AW56" s="122">
        <f>'SO 001 - DEMOLICE'!J34</f>
        <v>0</v>
      </c>
      <c r="AX56" s="122">
        <f>'SO 001 - DEMOLICE'!J35</f>
        <v>0</v>
      </c>
      <c r="AY56" s="122">
        <f>'SO 001 - DEMOLICE'!J36</f>
        <v>0</v>
      </c>
      <c r="AZ56" s="122">
        <f>'SO 001 - DEMOLICE'!F33</f>
        <v>0</v>
      </c>
      <c r="BA56" s="122">
        <f>'SO 001 - DEMOLICE'!F34</f>
        <v>0</v>
      </c>
      <c r="BB56" s="122">
        <f>'SO 001 - DEMOLICE'!F35</f>
        <v>0</v>
      </c>
      <c r="BC56" s="122">
        <f>'SO 001 - DEMOLICE'!F36</f>
        <v>0</v>
      </c>
      <c r="BD56" s="124">
        <f>'SO 001 - DEMOLICE'!F37</f>
        <v>0</v>
      </c>
      <c r="BE56" s="7"/>
      <c r="BT56" s="125" t="s">
        <v>77</v>
      </c>
      <c r="BV56" s="125" t="s">
        <v>71</v>
      </c>
      <c r="BW56" s="125" t="s">
        <v>82</v>
      </c>
      <c r="BX56" s="125" t="s">
        <v>5</v>
      </c>
      <c r="CL56" s="125" t="s">
        <v>19</v>
      </c>
      <c r="CM56" s="125" t="s">
        <v>79</v>
      </c>
    </row>
    <row r="57" s="7" customFormat="1" ht="16.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002 - PROVIZORNÍ OCHRA...'!J30</f>
        <v>0</v>
      </c>
      <c r="AH57" s="117"/>
      <c r="AI57" s="117"/>
      <c r="AJ57" s="117"/>
      <c r="AK57" s="117"/>
      <c r="AL57" s="117"/>
      <c r="AM57" s="117"/>
      <c r="AN57" s="118">
        <f>SUM(AG57,AT57)</f>
        <v>0</v>
      </c>
      <c r="AO57" s="117"/>
      <c r="AP57" s="117"/>
      <c r="AQ57" s="119" t="s">
        <v>76</v>
      </c>
      <c r="AR57" s="120"/>
      <c r="AS57" s="121">
        <v>0</v>
      </c>
      <c r="AT57" s="122">
        <f>ROUND(SUM(AV57:AW57),2)</f>
        <v>0</v>
      </c>
      <c r="AU57" s="123">
        <f>'SO 002 - PROVIZORNÍ OCHRA...'!P84</f>
        <v>0</v>
      </c>
      <c r="AV57" s="122">
        <f>'SO 002 - PROVIZORNÍ OCHRA...'!J33</f>
        <v>0</v>
      </c>
      <c r="AW57" s="122">
        <f>'SO 002 - PROVIZORNÍ OCHRA...'!J34</f>
        <v>0</v>
      </c>
      <c r="AX57" s="122">
        <f>'SO 002 - PROVIZORNÍ OCHRA...'!J35</f>
        <v>0</v>
      </c>
      <c r="AY57" s="122">
        <f>'SO 002 - PROVIZORNÍ OCHRA...'!J36</f>
        <v>0</v>
      </c>
      <c r="AZ57" s="122">
        <f>'SO 002 - PROVIZORNÍ OCHRA...'!F33</f>
        <v>0</v>
      </c>
      <c r="BA57" s="122">
        <f>'SO 002 - PROVIZORNÍ OCHRA...'!F34</f>
        <v>0</v>
      </c>
      <c r="BB57" s="122">
        <f>'SO 002 - PROVIZORNÍ OCHRA...'!F35</f>
        <v>0</v>
      </c>
      <c r="BC57" s="122">
        <f>'SO 002 - PROVIZORNÍ OCHRA...'!F36</f>
        <v>0</v>
      </c>
      <c r="BD57" s="124">
        <f>'SO 002 - PROVIZORNÍ OCHRA...'!F37</f>
        <v>0</v>
      </c>
      <c r="BE57" s="7"/>
      <c r="BT57" s="125" t="s">
        <v>77</v>
      </c>
      <c r="BV57" s="125" t="s">
        <v>71</v>
      </c>
      <c r="BW57" s="125" t="s">
        <v>85</v>
      </c>
      <c r="BX57" s="125" t="s">
        <v>5</v>
      </c>
      <c r="CL57" s="125" t="s">
        <v>19</v>
      </c>
      <c r="CM57" s="125" t="s">
        <v>79</v>
      </c>
    </row>
    <row r="58" s="7" customFormat="1" ht="27"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150 - VJEZD NA POZEMEK...'!J30</f>
        <v>0</v>
      </c>
      <c r="AH58" s="117"/>
      <c r="AI58" s="117"/>
      <c r="AJ58" s="117"/>
      <c r="AK58" s="117"/>
      <c r="AL58" s="117"/>
      <c r="AM58" s="117"/>
      <c r="AN58" s="118">
        <f>SUM(AG58,AT58)</f>
        <v>0</v>
      </c>
      <c r="AO58" s="117"/>
      <c r="AP58" s="117"/>
      <c r="AQ58" s="119" t="s">
        <v>76</v>
      </c>
      <c r="AR58" s="120"/>
      <c r="AS58" s="121">
        <v>0</v>
      </c>
      <c r="AT58" s="122">
        <f>ROUND(SUM(AV58:AW58),2)</f>
        <v>0</v>
      </c>
      <c r="AU58" s="123">
        <f>'SO 150 - VJEZD NA POZEMEK...'!P89</f>
        <v>0</v>
      </c>
      <c r="AV58" s="122">
        <f>'SO 150 - VJEZD NA POZEMEK...'!J33</f>
        <v>0</v>
      </c>
      <c r="AW58" s="122">
        <f>'SO 150 - VJEZD NA POZEMEK...'!J34</f>
        <v>0</v>
      </c>
      <c r="AX58" s="122">
        <f>'SO 150 - VJEZD NA POZEMEK...'!J35</f>
        <v>0</v>
      </c>
      <c r="AY58" s="122">
        <f>'SO 150 - VJEZD NA POZEMEK...'!J36</f>
        <v>0</v>
      </c>
      <c r="AZ58" s="122">
        <f>'SO 150 - VJEZD NA POZEMEK...'!F33</f>
        <v>0</v>
      </c>
      <c r="BA58" s="122">
        <f>'SO 150 - VJEZD NA POZEMEK...'!F34</f>
        <v>0</v>
      </c>
      <c r="BB58" s="122">
        <f>'SO 150 - VJEZD NA POZEMEK...'!F35</f>
        <v>0</v>
      </c>
      <c r="BC58" s="122">
        <f>'SO 150 - VJEZD NA POZEMEK...'!F36</f>
        <v>0</v>
      </c>
      <c r="BD58" s="124">
        <f>'SO 150 - VJEZD NA POZEMEK...'!F37</f>
        <v>0</v>
      </c>
      <c r="BE58" s="7"/>
      <c r="BT58" s="125" t="s">
        <v>77</v>
      </c>
      <c r="BV58" s="125" t="s">
        <v>71</v>
      </c>
      <c r="BW58" s="125" t="s">
        <v>88</v>
      </c>
      <c r="BX58" s="125" t="s">
        <v>5</v>
      </c>
      <c r="CL58" s="125" t="s">
        <v>19</v>
      </c>
      <c r="CM58" s="125" t="s">
        <v>79</v>
      </c>
    </row>
    <row r="59"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201 - MOST Y002 - REKO...'!J30</f>
        <v>0</v>
      </c>
      <c r="AH59" s="117"/>
      <c r="AI59" s="117"/>
      <c r="AJ59" s="117"/>
      <c r="AK59" s="117"/>
      <c r="AL59" s="117"/>
      <c r="AM59" s="117"/>
      <c r="AN59" s="118">
        <f>SUM(AG59,AT59)</f>
        <v>0</v>
      </c>
      <c r="AO59" s="117"/>
      <c r="AP59" s="117"/>
      <c r="AQ59" s="119" t="s">
        <v>76</v>
      </c>
      <c r="AR59" s="120"/>
      <c r="AS59" s="121">
        <v>0</v>
      </c>
      <c r="AT59" s="122">
        <f>ROUND(SUM(AV59:AW59),2)</f>
        <v>0</v>
      </c>
      <c r="AU59" s="123">
        <f>'SO 201 - MOST Y002 - REKO...'!P92</f>
        <v>0</v>
      </c>
      <c r="AV59" s="122">
        <f>'SO 201 - MOST Y002 - REKO...'!J33</f>
        <v>0</v>
      </c>
      <c r="AW59" s="122">
        <f>'SO 201 - MOST Y002 - REKO...'!J34</f>
        <v>0</v>
      </c>
      <c r="AX59" s="122">
        <f>'SO 201 - MOST Y002 - REKO...'!J35</f>
        <v>0</v>
      </c>
      <c r="AY59" s="122">
        <f>'SO 201 - MOST Y002 - REKO...'!J36</f>
        <v>0</v>
      </c>
      <c r="AZ59" s="122">
        <f>'SO 201 - MOST Y002 - REKO...'!F33</f>
        <v>0</v>
      </c>
      <c r="BA59" s="122">
        <f>'SO 201 - MOST Y002 - REKO...'!F34</f>
        <v>0</v>
      </c>
      <c r="BB59" s="122">
        <f>'SO 201 - MOST Y002 - REKO...'!F35</f>
        <v>0</v>
      </c>
      <c r="BC59" s="122">
        <f>'SO 201 - MOST Y002 - REKO...'!F36</f>
        <v>0</v>
      </c>
      <c r="BD59" s="124">
        <f>'SO 201 - MOST Y002 - REKO...'!F37</f>
        <v>0</v>
      </c>
      <c r="BE59" s="7"/>
      <c r="BT59" s="125" t="s">
        <v>77</v>
      </c>
      <c r="BV59" s="125" t="s">
        <v>71</v>
      </c>
      <c r="BW59" s="125" t="s">
        <v>91</v>
      </c>
      <c r="BX59" s="125" t="s">
        <v>5</v>
      </c>
      <c r="CL59" s="125" t="s">
        <v>19</v>
      </c>
      <c r="CM59" s="125" t="s">
        <v>79</v>
      </c>
    </row>
    <row r="60" s="7" customFormat="1" ht="16.5" customHeight="1">
      <c r="A60" s="113" t="s">
        <v>73</v>
      </c>
      <c r="B60" s="114"/>
      <c r="C60" s="115"/>
      <c r="D60" s="116" t="s">
        <v>92</v>
      </c>
      <c r="E60" s="116"/>
      <c r="F60" s="116"/>
      <c r="G60" s="116"/>
      <c r="H60" s="116"/>
      <c r="I60" s="117"/>
      <c r="J60" s="116" t="s">
        <v>93</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202 - KABELOVODY'!J30</f>
        <v>0</v>
      </c>
      <c r="AH60" s="117"/>
      <c r="AI60" s="117"/>
      <c r="AJ60" s="117"/>
      <c r="AK60" s="117"/>
      <c r="AL60" s="117"/>
      <c r="AM60" s="117"/>
      <c r="AN60" s="118">
        <f>SUM(AG60,AT60)</f>
        <v>0</v>
      </c>
      <c r="AO60" s="117"/>
      <c r="AP60" s="117"/>
      <c r="AQ60" s="119" t="s">
        <v>76</v>
      </c>
      <c r="AR60" s="120"/>
      <c r="AS60" s="121">
        <v>0</v>
      </c>
      <c r="AT60" s="122">
        <f>ROUND(SUM(AV60:AW60),2)</f>
        <v>0</v>
      </c>
      <c r="AU60" s="123">
        <f>'SO 202 - KABELOVODY'!P86</f>
        <v>0</v>
      </c>
      <c r="AV60" s="122">
        <f>'SO 202 - KABELOVODY'!J33</f>
        <v>0</v>
      </c>
      <c r="AW60" s="122">
        <f>'SO 202 - KABELOVODY'!J34</f>
        <v>0</v>
      </c>
      <c r="AX60" s="122">
        <f>'SO 202 - KABELOVODY'!J35</f>
        <v>0</v>
      </c>
      <c r="AY60" s="122">
        <f>'SO 202 - KABELOVODY'!J36</f>
        <v>0</v>
      </c>
      <c r="AZ60" s="122">
        <f>'SO 202 - KABELOVODY'!F33</f>
        <v>0</v>
      </c>
      <c r="BA60" s="122">
        <f>'SO 202 - KABELOVODY'!F34</f>
        <v>0</v>
      </c>
      <c r="BB60" s="122">
        <f>'SO 202 - KABELOVODY'!F35</f>
        <v>0</v>
      </c>
      <c r="BC60" s="122">
        <f>'SO 202 - KABELOVODY'!F36</f>
        <v>0</v>
      </c>
      <c r="BD60" s="124">
        <f>'SO 202 - KABELOVODY'!F37</f>
        <v>0</v>
      </c>
      <c r="BE60" s="7"/>
      <c r="BT60" s="125" t="s">
        <v>77</v>
      </c>
      <c r="BV60" s="125" t="s">
        <v>71</v>
      </c>
      <c r="BW60" s="125" t="s">
        <v>94</v>
      </c>
      <c r="BX60" s="125" t="s">
        <v>5</v>
      </c>
      <c r="CL60" s="125" t="s">
        <v>19</v>
      </c>
      <c r="CM60" s="125" t="s">
        <v>79</v>
      </c>
    </row>
    <row r="61" s="7" customFormat="1" ht="27" customHeight="1">
      <c r="A61" s="113" t="s">
        <v>73</v>
      </c>
      <c r="B61" s="114"/>
      <c r="C61" s="115"/>
      <c r="D61" s="116" t="s">
        <v>95</v>
      </c>
      <c r="E61" s="116"/>
      <c r="F61" s="116"/>
      <c r="G61" s="116"/>
      <c r="H61" s="116"/>
      <c r="I61" s="117"/>
      <c r="J61" s="116" t="s">
        <v>96</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401 - PŘELOŽKA KABELŮ ...'!J30</f>
        <v>0</v>
      </c>
      <c r="AH61" s="117"/>
      <c r="AI61" s="117"/>
      <c r="AJ61" s="117"/>
      <c r="AK61" s="117"/>
      <c r="AL61" s="117"/>
      <c r="AM61" s="117"/>
      <c r="AN61" s="118">
        <f>SUM(AG61,AT61)</f>
        <v>0</v>
      </c>
      <c r="AO61" s="117"/>
      <c r="AP61" s="117"/>
      <c r="AQ61" s="119" t="s">
        <v>76</v>
      </c>
      <c r="AR61" s="120"/>
      <c r="AS61" s="121">
        <v>0</v>
      </c>
      <c r="AT61" s="122">
        <f>ROUND(SUM(AV61:AW61),2)</f>
        <v>0</v>
      </c>
      <c r="AU61" s="123">
        <f>'SO 401 - PŘELOŽKA KABELŮ ...'!P80</f>
        <v>0</v>
      </c>
      <c r="AV61" s="122">
        <f>'SO 401 - PŘELOŽKA KABELŮ ...'!J33</f>
        <v>0</v>
      </c>
      <c r="AW61" s="122">
        <f>'SO 401 - PŘELOŽKA KABELŮ ...'!J34</f>
        <v>0</v>
      </c>
      <c r="AX61" s="122">
        <f>'SO 401 - PŘELOŽKA KABELŮ ...'!J35</f>
        <v>0</v>
      </c>
      <c r="AY61" s="122">
        <f>'SO 401 - PŘELOŽKA KABELŮ ...'!J36</f>
        <v>0</v>
      </c>
      <c r="AZ61" s="122">
        <f>'SO 401 - PŘELOŽKA KABELŮ ...'!F33</f>
        <v>0</v>
      </c>
      <c r="BA61" s="122">
        <f>'SO 401 - PŘELOŽKA KABELŮ ...'!F34</f>
        <v>0</v>
      </c>
      <c r="BB61" s="122">
        <f>'SO 401 - PŘELOŽKA KABELŮ ...'!F35</f>
        <v>0</v>
      </c>
      <c r="BC61" s="122">
        <f>'SO 401 - PŘELOŽKA KABELŮ ...'!F36</f>
        <v>0</v>
      </c>
      <c r="BD61" s="124">
        <f>'SO 401 - PŘELOŽKA KABELŮ ...'!F37</f>
        <v>0</v>
      </c>
      <c r="BE61" s="7"/>
      <c r="BT61" s="125" t="s">
        <v>77</v>
      </c>
      <c r="BV61" s="125" t="s">
        <v>71</v>
      </c>
      <c r="BW61" s="125" t="s">
        <v>97</v>
      </c>
      <c r="BX61" s="125" t="s">
        <v>5</v>
      </c>
      <c r="CL61" s="125" t="s">
        <v>19</v>
      </c>
      <c r="CM61" s="125" t="s">
        <v>79</v>
      </c>
    </row>
    <row r="62" s="7" customFormat="1" ht="16.5" customHeight="1">
      <c r="A62" s="113" t="s">
        <v>73</v>
      </c>
      <c r="B62" s="114"/>
      <c r="C62" s="115"/>
      <c r="D62" s="116" t="s">
        <v>98</v>
      </c>
      <c r="E62" s="116"/>
      <c r="F62" s="116"/>
      <c r="G62" s="116"/>
      <c r="H62" s="116"/>
      <c r="I62" s="117"/>
      <c r="J62" s="116" t="s">
        <v>99</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402 - PŘELOŽKA KABELŮ ...'!J30</f>
        <v>0</v>
      </c>
      <c r="AH62" s="117"/>
      <c r="AI62" s="117"/>
      <c r="AJ62" s="117"/>
      <c r="AK62" s="117"/>
      <c r="AL62" s="117"/>
      <c r="AM62" s="117"/>
      <c r="AN62" s="118">
        <f>SUM(AG62,AT62)</f>
        <v>0</v>
      </c>
      <c r="AO62" s="117"/>
      <c r="AP62" s="117"/>
      <c r="AQ62" s="119" t="s">
        <v>76</v>
      </c>
      <c r="AR62" s="120"/>
      <c r="AS62" s="121">
        <v>0</v>
      </c>
      <c r="AT62" s="122">
        <f>ROUND(SUM(AV62:AW62),2)</f>
        <v>0</v>
      </c>
      <c r="AU62" s="123">
        <f>'SO 402 - PŘELOŽKA KABELŮ ...'!P85</f>
        <v>0</v>
      </c>
      <c r="AV62" s="122">
        <f>'SO 402 - PŘELOŽKA KABELŮ ...'!J33</f>
        <v>0</v>
      </c>
      <c r="AW62" s="122">
        <f>'SO 402 - PŘELOŽKA KABELŮ ...'!J34</f>
        <v>0</v>
      </c>
      <c r="AX62" s="122">
        <f>'SO 402 - PŘELOŽKA KABELŮ ...'!J35</f>
        <v>0</v>
      </c>
      <c r="AY62" s="122">
        <f>'SO 402 - PŘELOŽKA KABELŮ ...'!J36</f>
        <v>0</v>
      </c>
      <c r="AZ62" s="122">
        <f>'SO 402 - PŘELOŽKA KABELŮ ...'!F33</f>
        <v>0</v>
      </c>
      <c r="BA62" s="122">
        <f>'SO 402 - PŘELOŽKA KABELŮ ...'!F34</f>
        <v>0</v>
      </c>
      <c r="BB62" s="122">
        <f>'SO 402 - PŘELOŽKA KABELŮ ...'!F35</f>
        <v>0</v>
      </c>
      <c r="BC62" s="122">
        <f>'SO 402 - PŘELOŽKA KABELŮ ...'!F36</f>
        <v>0</v>
      </c>
      <c r="BD62" s="124">
        <f>'SO 402 - PŘELOŽKA KABELŮ ...'!F37</f>
        <v>0</v>
      </c>
      <c r="BE62" s="7"/>
      <c r="BT62" s="125" t="s">
        <v>77</v>
      </c>
      <c r="BV62" s="125" t="s">
        <v>71</v>
      </c>
      <c r="BW62" s="125" t="s">
        <v>100</v>
      </c>
      <c r="BX62" s="125" t="s">
        <v>5</v>
      </c>
      <c r="CL62" s="125" t="s">
        <v>19</v>
      </c>
      <c r="CM62" s="125" t="s">
        <v>79</v>
      </c>
    </row>
    <row r="63" s="7" customFormat="1" ht="27" customHeight="1">
      <c r="A63" s="113" t="s">
        <v>73</v>
      </c>
      <c r="B63" s="114"/>
      <c r="C63" s="115"/>
      <c r="D63" s="116" t="s">
        <v>101</v>
      </c>
      <c r="E63" s="116"/>
      <c r="F63" s="116"/>
      <c r="G63" s="116"/>
      <c r="H63" s="116"/>
      <c r="I63" s="117"/>
      <c r="J63" s="116" t="s">
        <v>102</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402.2 - DRŽÁKY STOŽÁRŮ...'!J30</f>
        <v>0</v>
      </c>
      <c r="AH63" s="117"/>
      <c r="AI63" s="117"/>
      <c r="AJ63" s="117"/>
      <c r="AK63" s="117"/>
      <c r="AL63" s="117"/>
      <c r="AM63" s="117"/>
      <c r="AN63" s="118">
        <f>SUM(AG63,AT63)</f>
        <v>0</v>
      </c>
      <c r="AO63" s="117"/>
      <c r="AP63" s="117"/>
      <c r="AQ63" s="119" t="s">
        <v>76</v>
      </c>
      <c r="AR63" s="120"/>
      <c r="AS63" s="121">
        <v>0</v>
      </c>
      <c r="AT63" s="122">
        <f>ROUND(SUM(AV63:AW63),2)</f>
        <v>0</v>
      </c>
      <c r="AU63" s="123">
        <f>'SO 402.2 - DRŽÁKY STOŽÁRŮ...'!P83</f>
        <v>0</v>
      </c>
      <c r="AV63" s="122">
        <f>'SO 402.2 - DRŽÁKY STOŽÁRŮ...'!J33</f>
        <v>0</v>
      </c>
      <c r="AW63" s="122">
        <f>'SO 402.2 - DRŽÁKY STOŽÁRŮ...'!J34</f>
        <v>0</v>
      </c>
      <c r="AX63" s="122">
        <f>'SO 402.2 - DRŽÁKY STOŽÁRŮ...'!J35</f>
        <v>0</v>
      </c>
      <c r="AY63" s="122">
        <f>'SO 402.2 - DRŽÁKY STOŽÁRŮ...'!J36</f>
        <v>0</v>
      </c>
      <c r="AZ63" s="122">
        <f>'SO 402.2 - DRŽÁKY STOŽÁRŮ...'!F33</f>
        <v>0</v>
      </c>
      <c r="BA63" s="122">
        <f>'SO 402.2 - DRŽÁKY STOŽÁRŮ...'!F34</f>
        <v>0</v>
      </c>
      <c r="BB63" s="122">
        <f>'SO 402.2 - DRŽÁKY STOŽÁRŮ...'!F35</f>
        <v>0</v>
      </c>
      <c r="BC63" s="122">
        <f>'SO 402.2 - DRŽÁKY STOŽÁRŮ...'!F36</f>
        <v>0</v>
      </c>
      <c r="BD63" s="124">
        <f>'SO 402.2 - DRŽÁKY STOŽÁRŮ...'!F37</f>
        <v>0</v>
      </c>
      <c r="BE63" s="7"/>
      <c r="BT63" s="125" t="s">
        <v>77</v>
      </c>
      <c r="BV63" s="125" t="s">
        <v>71</v>
      </c>
      <c r="BW63" s="125" t="s">
        <v>103</v>
      </c>
      <c r="BX63" s="125" t="s">
        <v>5</v>
      </c>
      <c r="CL63" s="125" t="s">
        <v>19</v>
      </c>
      <c r="CM63" s="125" t="s">
        <v>79</v>
      </c>
    </row>
    <row r="64" s="7" customFormat="1" ht="16.5" customHeight="1">
      <c r="A64" s="113" t="s">
        <v>73</v>
      </c>
      <c r="B64" s="114"/>
      <c r="C64" s="115"/>
      <c r="D64" s="116" t="s">
        <v>104</v>
      </c>
      <c r="E64" s="116"/>
      <c r="F64" s="116"/>
      <c r="G64" s="116"/>
      <c r="H64" s="116"/>
      <c r="I64" s="117"/>
      <c r="J64" s="116" t="s">
        <v>105</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404 - PŘELOŽKA KABELŮ TSK'!J30</f>
        <v>0</v>
      </c>
      <c r="AH64" s="117"/>
      <c r="AI64" s="117"/>
      <c r="AJ64" s="117"/>
      <c r="AK64" s="117"/>
      <c r="AL64" s="117"/>
      <c r="AM64" s="117"/>
      <c r="AN64" s="118">
        <f>SUM(AG64,AT64)</f>
        <v>0</v>
      </c>
      <c r="AO64" s="117"/>
      <c r="AP64" s="117"/>
      <c r="AQ64" s="119" t="s">
        <v>76</v>
      </c>
      <c r="AR64" s="120"/>
      <c r="AS64" s="121">
        <v>0</v>
      </c>
      <c r="AT64" s="122">
        <f>ROUND(SUM(AV64:AW64),2)</f>
        <v>0</v>
      </c>
      <c r="AU64" s="123">
        <f>'SO 404 - PŘELOŽKA KABELŮ TSK'!P86</f>
        <v>0</v>
      </c>
      <c r="AV64" s="122">
        <f>'SO 404 - PŘELOŽKA KABELŮ TSK'!J33</f>
        <v>0</v>
      </c>
      <c r="AW64" s="122">
        <f>'SO 404 - PŘELOŽKA KABELŮ TSK'!J34</f>
        <v>0</v>
      </c>
      <c r="AX64" s="122">
        <f>'SO 404 - PŘELOŽKA KABELŮ TSK'!J35</f>
        <v>0</v>
      </c>
      <c r="AY64" s="122">
        <f>'SO 404 - PŘELOŽKA KABELŮ TSK'!J36</f>
        <v>0</v>
      </c>
      <c r="AZ64" s="122">
        <f>'SO 404 - PŘELOŽKA KABELŮ TSK'!F33</f>
        <v>0</v>
      </c>
      <c r="BA64" s="122">
        <f>'SO 404 - PŘELOŽKA KABELŮ TSK'!F34</f>
        <v>0</v>
      </c>
      <c r="BB64" s="122">
        <f>'SO 404 - PŘELOŽKA KABELŮ TSK'!F35</f>
        <v>0</v>
      </c>
      <c r="BC64" s="122">
        <f>'SO 404 - PŘELOŽKA KABELŮ TSK'!F36</f>
        <v>0</v>
      </c>
      <c r="BD64" s="124">
        <f>'SO 404 - PŘELOŽKA KABELŮ TSK'!F37</f>
        <v>0</v>
      </c>
      <c r="BE64" s="7"/>
      <c r="BT64" s="125" t="s">
        <v>77</v>
      </c>
      <c r="BV64" s="125" t="s">
        <v>71</v>
      </c>
      <c r="BW64" s="125" t="s">
        <v>106</v>
      </c>
      <c r="BX64" s="125" t="s">
        <v>5</v>
      </c>
      <c r="CL64" s="125" t="s">
        <v>19</v>
      </c>
      <c r="CM64" s="125" t="s">
        <v>79</v>
      </c>
    </row>
    <row r="65" s="7" customFormat="1" ht="27" customHeight="1">
      <c r="A65" s="113" t="s">
        <v>73</v>
      </c>
      <c r="B65" s="114"/>
      <c r="C65" s="115"/>
      <c r="D65" s="116" t="s">
        <v>107</v>
      </c>
      <c r="E65" s="116"/>
      <c r="F65" s="116"/>
      <c r="G65" s="116"/>
      <c r="H65" s="116"/>
      <c r="I65" s="117"/>
      <c r="J65" s="116" t="s">
        <v>108</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8">
        <f>'SO 661.1 - Úprava TV, pro...'!J30</f>
        <v>0</v>
      </c>
      <c r="AH65" s="117"/>
      <c r="AI65" s="117"/>
      <c r="AJ65" s="117"/>
      <c r="AK65" s="117"/>
      <c r="AL65" s="117"/>
      <c r="AM65" s="117"/>
      <c r="AN65" s="118">
        <f>SUM(AG65,AT65)</f>
        <v>0</v>
      </c>
      <c r="AO65" s="117"/>
      <c r="AP65" s="117"/>
      <c r="AQ65" s="119" t="s">
        <v>76</v>
      </c>
      <c r="AR65" s="120"/>
      <c r="AS65" s="121">
        <v>0</v>
      </c>
      <c r="AT65" s="122">
        <f>ROUND(SUM(AV65:AW65),2)</f>
        <v>0</v>
      </c>
      <c r="AU65" s="123">
        <f>'SO 661.1 - Úprava TV, pro...'!P79</f>
        <v>0</v>
      </c>
      <c r="AV65" s="122">
        <f>'SO 661.1 - Úprava TV, pro...'!J33</f>
        <v>0</v>
      </c>
      <c r="AW65" s="122">
        <f>'SO 661.1 - Úprava TV, pro...'!J34</f>
        <v>0</v>
      </c>
      <c r="AX65" s="122">
        <f>'SO 661.1 - Úprava TV, pro...'!J35</f>
        <v>0</v>
      </c>
      <c r="AY65" s="122">
        <f>'SO 661.1 - Úprava TV, pro...'!J36</f>
        <v>0</v>
      </c>
      <c r="AZ65" s="122">
        <f>'SO 661.1 - Úprava TV, pro...'!F33</f>
        <v>0</v>
      </c>
      <c r="BA65" s="122">
        <f>'SO 661.1 - Úprava TV, pro...'!F34</f>
        <v>0</v>
      </c>
      <c r="BB65" s="122">
        <f>'SO 661.1 - Úprava TV, pro...'!F35</f>
        <v>0</v>
      </c>
      <c r="BC65" s="122">
        <f>'SO 661.1 - Úprava TV, pro...'!F36</f>
        <v>0</v>
      </c>
      <c r="BD65" s="124">
        <f>'SO 661.1 - Úprava TV, pro...'!F37</f>
        <v>0</v>
      </c>
      <c r="BE65" s="7"/>
      <c r="BT65" s="125" t="s">
        <v>77</v>
      </c>
      <c r="BV65" s="125" t="s">
        <v>71</v>
      </c>
      <c r="BW65" s="125" t="s">
        <v>109</v>
      </c>
      <c r="BX65" s="125" t="s">
        <v>5</v>
      </c>
      <c r="CL65" s="125" t="s">
        <v>19</v>
      </c>
      <c r="CM65" s="125" t="s">
        <v>79</v>
      </c>
    </row>
    <row r="66" s="7" customFormat="1" ht="27" customHeight="1">
      <c r="A66" s="113" t="s">
        <v>73</v>
      </c>
      <c r="B66" s="114"/>
      <c r="C66" s="115"/>
      <c r="D66" s="116" t="s">
        <v>110</v>
      </c>
      <c r="E66" s="116"/>
      <c r="F66" s="116"/>
      <c r="G66" s="116"/>
      <c r="H66" s="116"/>
      <c r="I66" s="117"/>
      <c r="J66" s="116" t="s">
        <v>111</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'SO 661.2 - Úprava TV, def...'!J30</f>
        <v>0</v>
      </c>
      <c r="AH66" s="117"/>
      <c r="AI66" s="117"/>
      <c r="AJ66" s="117"/>
      <c r="AK66" s="117"/>
      <c r="AL66" s="117"/>
      <c r="AM66" s="117"/>
      <c r="AN66" s="118">
        <f>SUM(AG66,AT66)</f>
        <v>0</v>
      </c>
      <c r="AO66" s="117"/>
      <c r="AP66" s="117"/>
      <c r="AQ66" s="119" t="s">
        <v>76</v>
      </c>
      <c r="AR66" s="120"/>
      <c r="AS66" s="126">
        <v>0</v>
      </c>
      <c r="AT66" s="127">
        <f>ROUND(SUM(AV66:AW66),2)</f>
        <v>0</v>
      </c>
      <c r="AU66" s="128">
        <f>'SO 661.2 - Úprava TV, def...'!P79</f>
        <v>0</v>
      </c>
      <c r="AV66" s="127">
        <f>'SO 661.2 - Úprava TV, def...'!J33</f>
        <v>0</v>
      </c>
      <c r="AW66" s="127">
        <f>'SO 661.2 - Úprava TV, def...'!J34</f>
        <v>0</v>
      </c>
      <c r="AX66" s="127">
        <f>'SO 661.2 - Úprava TV, def...'!J35</f>
        <v>0</v>
      </c>
      <c r="AY66" s="127">
        <f>'SO 661.2 - Úprava TV, def...'!J36</f>
        <v>0</v>
      </c>
      <c r="AZ66" s="127">
        <f>'SO 661.2 - Úprava TV, def...'!F33</f>
        <v>0</v>
      </c>
      <c r="BA66" s="127">
        <f>'SO 661.2 - Úprava TV, def...'!F34</f>
        <v>0</v>
      </c>
      <c r="BB66" s="127">
        <f>'SO 661.2 - Úprava TV, def...'!F35</f>
        <v>0</v>
      </c>
      <c r="BC66" s="127">
        <f>'SO 661.2 - Úprava TV, def...'!F36</f>
        <v>0</v>
      </c>
      <c r="BD66" s="129">
        <f>'SO 661.2 - Úprava TV, def...'!F37</f>
        <v>0</v>
      </c>
      <c r="BE66" s="7"/>
      <c r="BT66" s="125" t="s">
        <v>77</v>
      </c>
      <c r="BV66" s="125" t="s">
        <v>71</v>
      </c>
      <c r="BW66" s="125" t="s">
        <v>112</v>
      </c>
      <c r="BX66" s="125" t="s">
        <v>5</v>
      </c>
      <c r="CL66" s="125" t="s">
        <v>19</v>
      </c>
      <c r="CM66" s="125" t="s">
        <v>79</v>
      </c>
    </row>
    <row r="67" s="2" customFormat="1" ht="30" customHeight="1">
      <c r="A67" s="40"/>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6"/>
      <c r="AS67" s="40"/>
      <c r="AT67" s="40"/>
      <c r="AU67" s="40"/>
      <c r="AV67" s="40"/>
      <c r="AW67" s="40"/>
      <c r="AX67" s="40"/>
      <c r="AY67" s="40"/>
      <c r="AZ67" s="40"/>
      <c r="BA67" s="40"/>
      <c r="BB67" s="40"/>
      <c r="BC67" s="40"/>
      <c r="BD67" s="40"/>
      <c r="BE67" s="40"/>
    </row>
    <row r="68" s="2" customFormat="1" ht="6.96" customHeight="1">
      <c r="A68" s="40"/>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46"/>
      <c r="AS68" s="40"/>
      <c r="AT68" s="40"/>
      <c r="AU68" s="40"/>
      <c r="AV68" s="40"/>
      <c r="AW68" s="40"/>
      <c r="AX68" s="40"/>
      <c r="AY68" s="40"/>
      <c r="AZ68" s="40"/>
      <c r="BA68" s="40"/>
      <c r="BB68" s="40"/>
      <c r="BC68" s="40"/>
      <c r="BD68" s="40"/>
      <c r="BE68" s="40"/>
    </row>
  </sheetData>
  <sheetProtection sheet="1" formatColumns="0" formatRows="0" objects="1" scenarios="1" spinCount="100000" saltValue="wM8fi5RSb4MRkk4hj1Zz214ejY7dNGl3a2/ZmrZnbE/qAucNsV/h2lFVpwsP9rWakpHI5Vjm7pbQDpj3BT6Mqw==" hashValue="ZtS88hcZL2dCZ6sF1ys3seihuQWZQsNuNvMnHl/Ut11KbND1bgPd+7F40iLF8eaqxtunPYAooLPt+12XO8CLIQ==" algorithmName="SHA-512" password="CC35"/>
  <mergeCells count="8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D62:H62"/>
    <mergeCell ref="D55:H55"/>
    <mergeCell ref="D56:H56"/>
    <mergeCell ref="D57:H57"/>
    <mergeCell ref="D58:H58"/>
    <mergeCell ref="D59:H59"/>
    <mergeCell ref="D60:H60"/>
    <mergeCell ref="D61:H61"/>
    <mergeCell ref="D63:H63"/>
    <mergeCell ref="D64:H64"/>
    <mergeCell ref="D65:H65"/>
    <mergeCell ref="D66:H66"/>
    <mergeCell ref="AG64:AM64"/>
    <mergeCell ref="AG63:AM63"/>
    <mergeCell ref="AG65:AM65"/>
    <mergeCell ref="AG66:AM66"/>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SO 000 - Vedlejší a ostan...'!C2" display="/"/>
    <hyperlink ref="A56" location="'SO 001 - DEMOLICE'!C2" display="/"/>
    <hyperlink ref="A57" location="'SO 002 - PROVIZORNÍ OCHRA...'!C2" display="/"/>
    <hyperlink ref="A58" location="'SO 150 - VJEZD NA POZEMEK...'!C2" display="/"/>
    <hyperlink ref="A59" location="'SO 201 - MOST Y002 - REKO...'!C2" display="/"/>
    <hyperlink ref="A60" location="'SO 202 - KABELOVODY'!C2" display="/"/>
    <hyperlink ref="A61" location="'SO 401 - PŘELOŽKA KABELŮ ...'!C2" display="/"/>
    <hyperlink ref="A62" location="'SO 402 - PŘELOŽKA KABELŮ ...'!C2" display="/"/>
    <hyperlink ref="A63" location="'SO 402.2 - DRŽÁKY STOŽÁRŮ...'!C2" display="/"/>
    <hyperlink ref="A64" location="'SO 404 - PŘELOŽKA KABELŮ TSK'!C2" display="/"/>
    <hyperlink ref="A65" location="'SO 661.1 - Úprava TV, pro...'!C2" display="/"/>
    <hyperlink ref="A66" location="'SO 661.2 - Úprava TV, def...'!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103</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1163</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ROUND(J83,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ROUND((SUM(BE83:BE92)),  2)</f>
        <v>0</v>
      </c>
      <c r="G33" s="40"/>
      <c r="H33" s="40"/>
      <c r="I33" s="157">
        <v>0.20999999999999999</v>
      </c>
      <c r="J33" s="156">
        <f>ROUND(((SUM(BE83:BE92))*I33),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ROUND((SUM(BF83:BF92)),  2)</f>
        <v>0</v>
      </c>
      <c r="G34" s="40"/>
      <c r="H34" s="40"/>
      <c r="I34" s="157">
        <v>0.14999999999999999</v>
      </c>
      <c r="J34" s="156">
        <f>ROUND(((SUM(BF83:BF92))*I34),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ROUND((SUM(BG83:BG92)),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ROUND((SUM(BH83:BH92)),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ROUND((SUM(BI83:BI92)),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402.2 - DRŽÁKY STOŽÁRŮ TROLEJE</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445</v>
      </c>
      <c r="E60" s="181"/>
      <c r="F60" s="181"/>
      <c r="G60" s="181"/>
      <c r="H60" s="181"/>
      <c r="I60" s="182"/>
      <c r="J60" s="183">
        <f>J84</f>
        <v>0</v>
      </c>
      <c r="K60" s="179"/>
      <c r="L60" s="184"/>
      <c r="S60" s="9"/>
      <c r="T60" s="9"/>
      <c r="U60" s="9"/>
      <c r="V60" s="9"/>
      <c r="W60" s="9"/>
      <c r="X60" s="9"/>
      <c r="Y60" s="9"/>
      <c r="Z60" s="9"/>
      <c r="AA60" s="9"/>
      <c r="AB60" s="9"/>
      <c r="AC60" s="9"/>
      <c r="AD60" s="9"/>
      <c r="AE60" s="9"/>
    </row>
    <row r="61" s="10" customFormat="1" ht="19.92" customHeight="1">
      <c r="A61" s="10"/>
      <c r="B61" s="185"/>
      <c r="C61" s="186"/>
      <c r="D61" s="187" t="s">
        <v>1063</v>
      </c>
      <c r="E61" s="188"/>
      <c r="F61" s="188"/>
      <c r="G61" s="188"/>
      <c r="H61" s="188"/>
      <c r="I61" s="189"/>
      <c r="J61" s="190">
        <f>J85</f>
        <v>0</v>
      </c>
      <c r="K61" s="186"/>
      <c r="L61" s="191"/>
      <c r="S61" s="10"/>
      <c r="T61" s="10"/>
      <c r="U61" s="10"/>
      <c r="V61" s="10"/>
      <c r="W61" s="10"/>
      <c r="X61" s="10"/>
      <c r="Y61" s="10"/>
      <c r="Z61" s="10"/>
      <c r="AA61" s="10"/>
      <c r="AB61" s="10"/>
      <c r="AC61" s="10"/>
      <c r="AD61" s="10"/>
      <c r="AE61" s="10"/>
    </row>
    <row r="62" s="10" customFormat="1" ht="14.88" customHeight="1">
      <c r="A62" s="10"/>
      <c r="B62" s="185"/>
      <c r="C62" s="186"/>
      <c r="D62" s="187" t="s">
        <v>1164</v>
      </c>
      <c r="E62" s="188"/>
      <c r="F62" s="188"/>
      <c r="G62" s="188"/>
      <c r="H62" s="188"/>
      <c r="I62" s="189"/>
      <c r="J62" s="190">
        <f>J88</f>
        <v>0</v>
      </c>
      <c r="K62" s="186"/>
      <c r="L62" s="191"/>
      <c r="S62" s="10"/>
      <c r="T62" s="10"/>
      <c r="U62" s="10"/>
      <c r="V62" s="10"/>
      <c r="W62" s="10"/>
      <c r="X62" s="10"/>
      <c r="Y62" s="10"/>
      <c r="Z62" s="10"/>
      <c r="AA62" s="10"/>
      <c r="AB62" s="10"/>
      <c r="AC62" s="10"/>
      <c r="AD62" s="10"/>
      <c r="AE62" s="10"/>
    </row>
    <row r="63" s="10" customFormat="1" ht="14.88" customHeight="1">
      <c r="A63" s="10"/>
      <c r="B63" s="185"/>
      <c r="C63" s="186"/>
      <c r="D63" s="187" t="s">
        <v>1165</v>
      </c>
      <c r="E63" s="188"/>
      <c r="F63" s="188"/>
      <c r="G63" s="188"/>
      <c r="H63" s="188"/>
      <c r="I63" s="189"/>
      <c r="J63" s="190">
        <f>J89</f>
        <v>0</v>
      </c>
      <c r="K63" s="186"/>
      <c r="L63" s="191"/>
      <c r="S63" s="10"/>
      <c r="T63" s="10"/>
      <c r="U63" s="10"/>
      <c r="V63" s="10"/>
      <c r="W63" s="10"/>
      <c r="X63" s="10"/>
      <c r="Y63" s="10"/>
      <c r="Z63" s="10"/>
      <c r="AA63" s="10"/>
      <c r="AB63" s="10"/>
      <c r="AC63" s="10"/>
      <c r="AD63" s="10"/>
      <c r="AE63" s="10"/>
    </row>
    <row r="64" s="2" customFormat="1" ht="21.84"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2" customFormat="1" ht="6.96"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2" customFormat="1" ht="6.96"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2" customFormat="1" ht="24.96" customHeight="1">
      <c r="A70" s="40"/>
      <c r="B70" s="41"/>
      <c r="C70" s="25" t="s">
        <v>125</v>
      </c>
      <c r="D70" s="42"/>
      <c r="E70" s="42"/>
      <c r="F70" s="42"/>
      <c r="G70" s="42"/>
      <c r="H70" s="42"/>
      <c r="I70" s="138"/>
      <c r="J70" s="42"/>
      <c r="K70" s="42"/>
      <c r="L70" s="139"/>
      <c r="S70" s="40"/>
      <c r="T70" s="40"/>
      <c r="U70" s="40"/>
      <c r="V70" s="40"/>
      <c r="W70" s="40"/>
      <c r="X70" s="40"/>
      <c r="Y70" s="40"/>
      <c r="Z70" s="40"/>
      <c r="AA70" s="40"/>
      <c r="AB70" s="40"/>
      <c r="AC70" s="40"/>
      <c r="AD70" s="40"/>
      <c r="AE70" s="40"/>
    </row>
    <row r="71" s="2" customFormat="1" ht="6.96"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16.5" customHeight="1">
      <c r="A73" s="40"/>
      <c r="B73" s="41"/>
      <c r="C73" s="42"/>
      <c r="D73" s="42"/>
      <c r="E73" s="172" t="str">
        <f>E7</f>
        <v>Most Zlíchov</v>
      </c>
      <c r="F73" s="34"/>
      <c r="G73" s="34"/>
      <c r="H73" s="34"/>
      <c r="I73" s="138"/>
      <c r="J73" s="42"/>
      <c r="K73" s="42"/>
      <c r="L73" s="139"/>
      <c r="S73" s="40"/>
      <c r="T73" s="40"/>
      <c r="U73" s="40"/>
      <c r="V73" s="40"/>
      <c r="W73" s="40"/>
      <c r="X73" s="40"/>
      <c r="Y73" s="40"/>
      <c r="Z73" s="40"/>
      <c r="AA73" s="40"/>
      <c r="AB73" s="40"/>
      <c r="AC73" s="40"/>
      <c r="AD73" s="40"/>
      <c r="AE73" s="40"/>
    </row>
    <row r="74" s="2" customFormat="1" ht="12" customHeight="1">
      <c r="A74" s="40"/>
      <c r="B74" s="41"/>
      <c r="C74" s="34" t="s">
        <v>114</v>
      </c>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6.5" customHeight="1">
      <c r="A75" s="40"/>
      <c r="B75" s="41"/>
      <c r="C75" s="42"/>
      <c r="D75" s="42"/>
      <c r="E75" s="71" t="str">
        <f>E9</f>
        <v>SO 402.2 - DRŽÁKY STOŽÁRŮ TROLEJE</v>
      </c>
      <c r="F75" s="42"/>
      <c r="G75" s="42"/>
      <c r="H75" s="42"/>
      <c r="I75" s="138"/>
      <c r="J75" s="42"/>
      <c r="K75" s="42"/>
      <c r="L75" s="13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2" customFormat="1" ht="12" customHeight="1">
      <c r="A77" s="40"/>
      <c r="B77" s="41"/>
      <c r="C77" s="34" t="s">
        <v>21</v>
      </c>
      <c r="D77" s="42"/>
      <c r="E77" s="42"/>
      <c r="F77" s="29" t="str">
        <f>F12</f>
        <v xml:space="preserve"> </v>
      </c>
      <c r="G77" s="42"/>
      <c r="H77" s="42"/>
      <c r="I77" s="142" t="s">
        <v>23</v>
      </c>
      <c r="J77" s="74" t="str">
        <f>IF(J12="","",J12)</f>
        <v>13. 5. 2019</v>
      </c>
      <c r="K77" s="42"/>
      <c r="L77" s="13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2" customFormat="1" ht="15.15" customHeight="1">
      <c r="A79" s="40"/>
      <c r="B79" s="41"/>
      <c r="C79" s="34" t="s">
        <v>25</v>
      </c>
      <c r="D79" s="42"/>
      <c r="E79" s="42"/>
      <c r="F79" s="29" t="str">
        <f>E15</f>
        <v xml:space="preserve"> </v>
      </c>
      <c r="G79" s="42"/>
      <c r="H79" s="42"/>
      <c r="I79" s="142" t="s">
        <v>30</v>
      </c>
      <c r="J79" s="38" t="str">
        <f>E21</f>
        <v xml:space="preserve"> </v>
      </c>
      <c r="K79" s="42"/>
      <c r="L79" s="139"/>
      <c r="S79" s="40"/>
      <c r="T79" s="40"/>
      <c r="U79" s="40"/>
      <c r="V79" s="40"/>
      <c r="W79" s="40"/>
      <c r="X79" s="40"/>
      <c r="Y79" s="40"/>
      <c r="Z79" s="40"/>
      <c r="AA79" s="40"/>
      <c r="AB79" s="40"/>
      <c r="AC79" s="40"/>
      <c r="AD79" s="40"/>
      <c r="AE79" s="40"/>
    </row>
    <row r="80" s="2" customFormat="1" ht="15.15" customHeight="1">
      <c r="A80" s="40"/>
      <c r="B80" s="41"/>
      <c r="C80" s="34" t="s">
        <v>28</v>
      </c>
      <c r="D80" s="42"/>
      <c r="E80" s="42"/>
      <c r="F80" s="29" t="str">
        <f>IF(E18="","",E18)</f>
        <v>Vyplň údaj</v>
      </c>
      <c r="G80" s="42"/>
      <c r="H80" s="42"/>
      <c r="I80" s="142" t="s">
        <v>32</v>
      </c>
      <c r="J80" s="38" t="str">
        <f>E24</f>
        <v xml:space="preserve"> </v>
      </c>
      <c r="K80" s="42"/>
      <c r="L80" s="139"/>
      <c r="S80" s="40"/>
      <c r="T80" s="40"/>
      <c r="U80" s="40"/>
      <c r="V80" s="40"/>
      <c r="W80" s="40"/>
      <c r="X80" s="40"/>
      <c r="Y80" s="40"/>
      <c r="Z80" s="40"/>
      <c r="AA80" s="40"/>
      <c r="AB80" s="40"/>
      <c r="AC80" s="40"/>
      <c r="AD80" s="40"/>
      <c r="AE80" s="40"/>
    </row>
    <row r="81" s="2" customFormat="1" ht="10.32"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11" customFormat="1" ht="29.28" customHeight="1">
      <c r="A82" s="192"/>
      <c r="B82" s="193"/>
      <c r="C82" s="194" t="s">
        <v>126</v>
      </c>
      <c r="D82" s="195" t="s">
        <v>54</v>
      </c>
      <c r="E82" s="195" t="s">
        <v>50</v>
      </c>
      <c r="F82" s="195" t="s">
        <v>51</v>
      </c>
      <c r="G82" s="195" t="s">
        <v>127</v>
      </c>
      <c r="H82" s="195" t="s">
        <v>128</v>
      </c>
      <c r="I82" s="196" t="s">
        <v>129</v>
      </c>
      <c r="J82" s="195" t="s">
        <v>118</v>
      </c>
      <c r="K82" s="197" t="s">
        <v>130</v>
      </c>
      <c r="L82" s="198"/>
      <c r="M82" s="94" t="s">
        <v>19</v>
      </c>
      <c r="N82" s="95" t="s">
        <v>39</v>
      </c>
      <c r="O82" s="95" t="s">
        <v>131</v>
      </c>
      <c r="P82" s="95" t="s">
        <v>132</v>
      </c>
      <c r="Q82" s="95" t="s">
        <v>133</v>
      </c>
      <c r="R82" s="95" t="s">
        <v>134</v>
      </c>
      <c r="S82" s="95" t="s">
        <v>135</v>
      </c>
      <c r="T82" s="96" t="s">
        <v>136</v>
      </c>
      <c r="U82" s="192"/>
      <c r="V82" s="192"/>
      <c r="W82" s="192"/>
      <c r="X82" s="192"/>
      <c r="Y82" s="192"/>
      <c r="Z82" s="192"/>
      <c r="AA82" s="192"/>
      <c r="AB82" s="192"/>
      <c r="AC82" s="192"/>
      <c r="AD82" s="192"/>
      <c r="AE82" s="192"/>
    </row>
    <row r="83" s="2" customFormat="1" ht="22.8" customHeight="1">
      <c r="A83" s="40"/>
      <c r="B83" s="41"/>
      <c r="C83" s="101" t="s">
        <v>137</v>
      </c>
      <c r="D83" s="42"/>
      <c r="E83" s="42"/>
      <c r="F83" s="42"/>
      <c r="G83" s="42"/>
      <c r="H83" s="42"/>
      <c r="I83" s="138"/>
      <c r="J83" s="199">
        <f>BK83</f>
        <v>0</v>
      </c>
      <c r="K83" s="42"/>
      <c r="L83" s="46"/>
      <c r="M83" s="97"/>
      <c r="N83" s="200"/>
      <c r="O83" s="98"/>
      <c r="P83" s="201">
        <f>P84</f>
        <v>0</v>
      </c>
      <c r="Q83" s="98"/>
      <c r="R83" s="201">
        <f>R84</f>
        <v>1.01</v>
      </c>
      <c r="S83" s="98"/>
      <c r="T83" s="202">
        <f>T84</f>
        <v>0</v>
      </c>
      <c r="U83" s="40"/>
      <c r="V83" s="40"/>
      <c r="W83" s="40"/>
      <c r="X83" s="40"/>
      <c r="Y83" s="40"/>
      <c r="Z83" s="40"/>
      <c r="AA83" s="40"/>
      <c r="AB83" s="40"/>
      <c r="AC83" s="40"/>
      <c r="AD83" s="40"/>
      <c r="AE83" s="40"/>
      <c r="AT83" s="19" t="s">
        <v>68</v>
      </c>
      <c r="AU83" s="19" t="s">
        <v>119</v>
      </c>
      <c r="BK83" s="203">
        <f>BK84</f>
        <v>0</v>
      </c>
    </row>
    <row r="84" s="12" customFormat="1" ht="25.92" customHeight="1">
      <c r="A84" s="12"/>
      <c r="B84" s="204"/>
      <c r="C84" s="205"/>
      <c r="D84" s="206" t="s">
        <v>68</v>
      </c>
      <c r="E84" s="207" t="s">
        <v>379</v>
      </c>
      <c r="F84" s="207" t="s">
        <v>541</v>
      </c>
      <c r="G84" s="205"/>
      <c r="H84" s="205"/>
      <c r="I84" s="208"/>
      <c r="J84" s="209">
        <f>BK84</f>
        <v>0</v>
      </c>
      <c r="K84" s="205"/>
      <c r="L84" s="210"/>
      <c r="M84" s="211"/>
      <c r="N84" s="212"/>
      <c r="O84" s="212"/>
      <c r="P84" s="213">
        <f>P85</f>
        <v>0</v>
      </c>
      <c r="Q84" s="212"/>
      <c r="R84" s="213">
        <f>R85</f>
        <v>1.01</v>
      </c>
      <c r="S84" s="212"/>
      <c r="T84" s="214">
        <f>T85</f>
        <v>0</v>
      </c>
      <c r="U84" s="12"/>
      <c r="V84" s="12"/>
      <c r="W84" s="12"/>
      <c r="X84" s="12"/>
      <c r="Y84" s="12"/>
      <c r="Z84" s="12"/>
      <c r="AA84" s="12"/>
      <c r="AB84" s="12"/>
      <c r="AC84" s="12"/>
      <c r="AD84" s="12"/>
      <c r="AE84" s="12"/>
      <c r="AR84" s="215" t="s">
        <v>155</v>
      </c>
      <c r="AT84" s="216" t="s">
        <v>68</v>
      </c>
      <c r="AU84" s="216" t="s">
        <v>69</v>
      </c>
      <c r="AY84" s="215" t="s">
        <v>141</v>
      </c>
      <c r="BK84" s="217">
        <f>BK85</f>
        <v>0</v>
      </c>
    </row>
    <row r="85" s="12" customFormat="1" ht="22.8" customHeight="1">
      <c r="A85" s="12"/>
      <c r="B85" s="204"/>
      <c r="C85" s="205"/>
      <c r="D85" s="206" t="s">
        <v>68</v>
      </c>
      <c r="E85" s="218" t="s">
        <v>1073</v>
      </c>
      <c r="F85" s="218" t="s">
        <v>1074</v>
      </c>
      <c r="G85" s="205"/>
      <c r="H85" s="205"/>
      <c r="I85" s="208"/>
      <c r="J85" s="219">
        <f>BK85</f>
        <v>0</v>
      </c>
      <c r="K85" s="205"/>
      <c r="L85" s="210"/>
      <c r="M85" s="211"/>
      <c r="N85" s="212"/>
      <c r="O85" s="212"/>
      <c r="P85" s="213">
        <f>P86+SUM(P87:P89)</f>
        <v>0</v>
      </c>
      <c r="Q85" s="212"/>
      <c r="R85" s="213">
        <f>R86+SUM(R87:R89)</f>
        <v>1.01</v>
      </c>
      <c r="S85" s="212"/>
      <c r="T85" s="214">
        <f>T86+SUM(T87:T89)</f>
        <v>0</v>
      </c>
      <c r="U85" s="12"/>
      <c r="V85" s="12"/>
      <c r="W85" s="12"/>
      <c r="X85" s="12"/>
      <c r="Y85" s="12"/>
      <c r="Z85" s="12"/>
      <c r="AA85" s="12"/>
      <c r="AB85" s="12"/>
      <c r="AC85" s="12"/>
      <c r="AD85" s="12"/>
      <c r="AE85" s="12"/>
      <c r="AR85" s="215" t="s">
        <v>155</v>
      </c>
      <c r="AT85" s="216" t="s">
        <v>68</v>
      </c>
      <c r="AU85" s="216" t="s">
        <v>77</v>
      </c>
      <c r="AY85" s="215" t="s">
        <v>141</v>
      </c>
      <c r="BK85" s="217">
        <f>BK86+SUM(BK87:BK89)</f>
        <v>0</v>
      </c>
    </row>
    <row r="86" s="2" customFormat="1" ht="24" customHeight="1">
      <c r="A86" s="40"/>
      <c r="B86" s="41"/>
      <c r="C86" s="220" t="s">
        <v>77</v>
      </c>
      <c r="D86" s="220" t="s">
        <v>144</v>
      </c>
      <c r="E86" s="221" t="s">
        <v>1166</v>
      </c>
      <c r="F86" s="222" t="s">
        <v>1167</v>
      </c>
      <c r="G86" s="223" t="s">
        <v>692</v>
      </c>
      <c r="H86" s="224">
        <v>2</v>
      </c>
      <c r="I86" s="225"/>
      <c r="J86" s="226">
        <f>ROUND(I86*H86,2)</f>
        <v>0</v>
      </c>
      <c r="K86" s="222" t="s">
        <v>197</v>
      </c>
      <c r="L86" s="46"/>
      <c r="M86" s="227" t="s">
        <v>19</v>
      </c>
      <c r="N86" s="228" t="s">
        <v>40</v>
      </c>
      <c r="O86" s="86"/>
      <c r="P86" s="229">
        <f>O86*H86</f>
        <v>0</v>
      </c>
      <c r="Q86" s="229">
        <v>0</v>
      </c>
      <c r="R86" s="229">
        <f>Q86*H86</f>
        <v>0</v>
      </c>
      <c r="S86" s="229">
        <v>0</v>
      </c>
      <c r="T86" s="230">
        <f>S86*H86</f>
        <v>0</v>
      </c>
      <c r="U86" s="40"/>
      <c r="V86" s="40"/>
      <c r="W86" s="40"/>
      <c r="X86" s="40"/>
      <c r="Y86" s="40"/>
      <c r="Z86" s="40"/>
      <c r="AA86" s="40"/>
      <c r="AB86" s="40"/>
      <c r="AC86" s="40"/>
      <c r="AD86" s="40"/>
      <c r="AE86" s="40"/>
      <c r="AR86" s="231" t="s">
        <v>547</v>
      </c>
      <c r="AT86" s="231" t="s">
        <v>144</v>
      </c>
      <c r="AU86" s="231" t="s">
        <v>79</v>
      </c>
      <c r="AY86" s="19" t="s">
        <v>141</v>
      </c>
      <c r="BE86" s="232">
        <f>IF(N86="základní",J86,0)</f>
        <v>0</v>
      </c>
      <c r="BF86" s="232">
        <f>IF(N86="snížená",J86,0)</f>
        <v>0</v>
      </c>
      <c r="BG86" s="232">
        <f>IF(N86="zákl. přenesená",J86,0)</f>
        <v>0</v>
      </c>
      <c r="BH86" s="232">
        <f>IF(N86="sníž. přenesená",J86,0)</f>
        <v>0</v>
      </c>
      <c r="BI86" s="232">
        <f>IF(N86="nulová",J86,0)</f>
        <v>0</v>
      </c>
      <c r="BJ86" s="19" t="s">
        <v>77</v>
      </c>
      <c r="BK86" s="232">
        <f>ROUND(I86*H86,2)</f>
        <v>0</v>
      </c>
      <c r="BL86" s="19" t="s">
        <v>547</v>
      </c>
      <c r="BM86" s="231" t="s">
        <v>1168</v>
      </c>
    </row>
    <row r="87" s="2" customFormat="1" ht="16.5" customHeight="1">
      <c r="A87" s="40"/>
      <c r="B87" s="41"/>
      <c r="C87" s="277" t="s">
        <v>79</v>
      </c>
      <c r="D87" s="277" t="s">
        <v>379</v>
      </c>
      <c r="E87" s="278" t="s">
        <v>1169</v>
      </c>
      <c r="F87" s="279" t="s">
        <v>1170</v>
      </c>
      <c r="G87" s="280" t="s">
        <v>862</v>
      </c>
      <c r="H87" s="281">
        <v>2</v>
      </c>
      <c r="I87" s="282"/>
      <c r="J87" s="283">
        <f>ROUND(I87*H87,2)</f>
        <v>0</v>
      </c>
      <c r="K87" s="279" t="s">
        <v>19</v>
      </c>
      <c r="L87" s="284"/>
      <c r="M87" s="285" t="s">
        <v>19</v>
      </c>
      <c r="N87" s="286" t="s">
        <v>40</v>
      </c>
      <c r="O87" s="86"/>
      <c r="P87" s="229">
        <f>O87*H87</f>
        <v>0</v>
      </c>
      <c r="Q87" s="229">
        <v>0.505</v>
      </c>
      <c r="R87" s="229">
        <f>Q87*H87</f>
        <v>1.01</v>
      </c>
      <c r="S87" s="229">
        <v>0</v>
      </c>
      <c r="T87" s="230">
        <f>S87*H87</f>
        <v>0</v>
      </c>
      <c r="U87" s="40"/>
      <c r="V87" s="40"/>
      <c r="W87" s="40"/>
      <c r="X87" s="40"/>
      <c r="Y87" s="40"/>
      <c r="Z87" s="40"/>
      <c r="AA87" s="40"/>
      <c r="AB87" s="40"/>
      <c r="AC87" s="40"/>
      <c r="AD87" s="40"/>
      <c r="AE87" s="40"/>
      <c r="AR87" s="231" t="s">
        <v>1171</v>
      </c>
      <c r="AT87" s="231" t="s">
        <v>379</v>
      </c>
      <c r="AU87" s="231" t="s">
        <v>79</v>
      </c>
      <c r="AY87" s="19" t="s">
        <v>141</v>
      </c>
      <c r="BE87" s="232">
        <f>IF(N87="základní",J87,0)</f>
        <v>0</v>
      </c>
      <c r="BF87" s="232">
        <f>IF(N87="snížená",J87,0)</f>
        <v>0</v>
      </c>
      <c r="BG87" s="232">
        <f>IF(N87="zákl. přenesená",J87,0)</f>
        <v>0</v>
      </c>
      <c r="BH87" s="232">
        <f>IF(N87="sníž. přenesená",J87,0)</f>
        <v>0</v>
      </c>
      <c r="BI87" s="232">
        <f>IF(N87="nulová",J87,0)</f>
        <v>0</v>
      </c>
      <c r="BJ87" s="19" t="s">
        <v>77</v>
      </c>
      <c r="BK87" s="232">
        <f>ROUND(I87*H87,2)</f>
        <v>0</v>
      </c>
      <c r="BL87" s="19" t="s">
        <v>547</v>
      </c>
      <c r="BM87" s="231" t="s">
        <v>1172</v>
      </c>
    </row>
    <row r="88" s="12" customFormat="1" ht="20.88" customHeight="1">
      <c r="A88" s="12"/>
      <c r="B88" s="204"/>
      <c r="C88" s="205"/>
      <c r="D88" s="206" t="s">
        <v>68</v>
      </c>
      <c r="E88" s="218" t="s">
        <v>191</v>
      </c>
      <c r="F88" s="218" t="s">
        <v>192</v>
      </c>
      <c r="G88" s="205"/>
      <c r="H88" s="205"/>
      <c r="I88" s="208"/>
      <c r="J88" s="219">
        <f>BK88</f>
        <v>0</v>
      </c>
      <c r="K88" s="205"/>
      <c r="L88" s="210"/>
      <c r="M88" s="211"/>
      <c r="N88" s="212"/>
      <c r="O88" s="212"/>
      <c r="P88" s="213">
        <v>0</v>
      </c>
      <c r="Q88" s="212"/>
      <c r="R88" s="213">
        <v>0</v>
      </c>
      <c r="S88" s="212"/>
      <c r="T88" s="214">
        <v>0</v>
      </c>
      <c r="U88" s="12"/>
      <c r="V88" s="12"/>
      <c r="W88" s="12"/>
      <c r="X88" s="12"/>
      <c r="Y88" s="12"/>
      <c r="Z88" s="12"/>
      <c r="AA88" s="12"/>
      <c r="AB88" s="12"/>
      <c r="AC88" s="12"/>
      <c r="AD88" s="12"/>
      <c r="AE88" s="12"/>
      <c r="AR88" s="215" t="s">
        <v>77</v>
      </c>
      <c r="AT88" s="216" t="s">
        <v>68</v>
      </c>
      <c r="AU88" s="216" t="s">
        <v>79</v>
      </c>
      <c r="AY88" s="215" t="s">
        <v>141</v>
      </c>
      <c r="BK88" s="217">
        <v>0</v>
      </c>
    </row>
    <row r="89" s="12" customFormat="1" ht="20.88" customHeight="1">
      <c r="A89" s="12"/>
      <c r="B89" s="204"/>
      <c r="C89" s="205"/>
      <c r="D89" s="206" t="s">
        <v>68</v>
      </c>
      <c r="E89" s="218" t="s">
        <v>342</v>
      </c>
      <c r="F89" s="218" t="s">
        <v>343</v>
      </c>
      <c r="G89" s="205"/>
      <c r="H89" s="205"/>
      <c r="I89" s="208"/>
      <c r="J89" s="219">
        <f>BK89</f>
        <v>0</v>
      </c>
      <c r="K89" s="205"/>
      <c r="L89" s="210"/>
      <c r="M89" s="211"/>
      <c r="N89" s="212"/>
      <c r="O89" s="212"/>
      <c r="P89" s="213">
        <f>SUM(P90:P92)</f>
        <v>0</v>
      </c>
      <c r="Q89" s="212"/>
      <c r="R89" s="213">
        <f>SUM(R90:R92)</f>
        <v>0</v>
      </c>
      <c r="S89" s="212"/>
      <c r="T89" s="214">
        <f>SUM(T90:T92)</f>
        <v>0</v>
      </c>
      <c r="U89" s="12"/>
      <c r="V89" s="12"/>
      <c r="W89" s="12"/>
      <c r="X89" s="12"/>
      <c r="Y89" s="12"/>
      <c r="Z89" s="12"/>
      <c r="AA89" s="12"/>
      <c r="AB89" s="12"/>
      <c r="AC89" s="12"/>
      <c r="AD89" s="12"/>
      <c r="AE89" s="12"/>
      <c r="AR89" s="215" t="s">
        <v>77</v>
      </c>
      <c r="AT89" s="216" t="s">
        <v>68</v>
      </c>
      <c r="AU89" s="216" t="s">
        <v>79</v>
      </c>
      <c r="AY89" s="215" t="s">
        <v>141</v>
      </c>
      <c r="BK89" s="217">
        <f>SUM(BK90:BK92)</f>
        <v>0</v>
      </c>
    </row>
    <row r="90" s="2" customFormat="1" ht="24" customHeight="1">
      <c r="A90" s="40"/>
      <c r="B90" s="41"/>
      <c r="C90" s="220" t="s">
        <v>155</v>
      </c>
      <c r="D90" s="220" t="s">
        <v>144</v>
      </c>
      <c r="E90" s="221" t="s">
        <v>345</v>
      </c>
      <c r="F90" s="222" t="s">
        <v>346</v>
      </c>
      <c r="G90" s="223" t="s">
        <v>257</v>
      </c>
      <c r="H90" s="224">
        <v>1.01</v>
      </c>
      <c r="I90" s="225"/>
      <c r="J90" s="226">
        <f>ROUND(I90*H90,2)</f>
        <v>0</v>
      </c>
      <c r="K90" s="222" t="s">
        <v>197</v>
      </c>
      <c r="L90" s="46"/>
      <c r="M90" s="227" t="s">
        <v>19</v>
      </c>
      <c r="N90" s="228" t="s">
        <v>40</v>
      </c>
      <c r="O90" s="86"/>
      <c r="P90" s="229">
        <f>O90*H90</f>
        <v>0</v>
      </c>
      <c r="Q90" s="229">
        <v>0</v>
      </c>
      <c r="R90" s="229">
        <f>Q90*H90</f>
        <v>0</v>
      </c>
      <c r="S90" s="229">
        <v>0</v>
      </c>
      <c r="T90" s="230">
        <f>S90*H90</f>
        <v>0</v>
      </c>
      <c r="U90" s="40"/>
      <c r="V90" s="40"/>
      <c r="W90" s="40"/>
      <c r="X90" s="40"/>
      <c r="Y90" s="40"/>
      <c r="Z90" s="40"/>
      <c r="AA90" s="40"/>
      <c r="AB90" s="40"/>
      <c r="AC90" s="40"/>
      <c r="AD90" s="40"/>
      <c r="AE90" s="40"/>
      <c r="AR90" s="231" t="s">
        <v>161</v>
      </c>
      <c r="AT90" s="231" t="s">
        <v>144</v>
      </c>
      <c r="AU90" s="231" t="s">
        <v>155</v>
      </c>
      <c r="AY90" s="19" t="s">
        <v>141</v>
      </c>
      <c r="BE90" s="232">
        <f>IF(N90="základní",J90,0)</f>
        <v>0</v>
      </c>
      <c r="BF90" s="232">
        <f>IF(N90="snížená",J90,0)</f>
        <v>0</v>
      </c>
      <c r="BG90" s="232">
        <f>IF(N90="zákl. přenesená",J90,0)</f>
        <v>0</v>
      </c>
      <c r="BH90" s="232">
        <f>IF(N90="sníž. přenesená",J90,0)</f>
        <v>0</v>
      </c>
      <c r="BI90" s="232">
        <f>IF(N90="nulová",J90,0)</f>
        <v>0</v>
      </c>
      <c r="BJ90" s="19" t="s">
        <v>77</v>
      </c>
      <c r="BK90" s="232">
        <f>ROUND(I90*H90,2)</f>
        <v>0</v>
      </c>
      <c r="BL90" s="19" t="s">
        <v>161</v>
      </c>
      <c r="BM90" s="231" t="s">
        <v>1173</v>
      </c>
    </row>
    <row r="91" s="2" customFormat="1">
      <c r="A91" s="40"/>
      <c r="B91" s="41"/>
      <c r="C91" s="42"/>
      <c r="D91" s="235" t="s">
        <v>199</v>
      </c>
      <c r="E91" s="42"/>
      <c r="F91" s="250" t="s">
        <v>348</v>
      </c>
      <c r="G91" s="42"/>
      <c r="H91" s="42"/>
      <c r="I91" s="138"/>
      <c r="J91" s="42"/>
      <c r="K91" s="42"/>
      <c r="L91" s="46"/>
      <c r="M91" s="251"/>
      <c r="N91" s="252"/>
      <c r="O91" s="86"/>
      <c r="P91" s="86"/>
      <c r="Q91" s="86"/>
      <c r="R91" s="86"/>
      <c r="S91" s="86"/>
      <c r="T91" s="87"/>
      <c r="U91" s="40"/>
      <c r="V91" s="40"/>
      <c r="W91" s="40"/>
      <c r="X91" s="40"/>
      <c r="Y91" s="40"/>
      <c r="Z91" s="40"/>
      <c r="AA91" s="40"/>
      <c r="AB91" s="40"/>
      <c r="AC91" s="40"/>
      <c r="AD91" s="40"/>
      <c r="AE91" s="40"/>
      <c r="AT91" s="19" t="s">
        <v>199</v>
      </c>
      <c r="AU91" s="19" t="s">
        <v>155</v>
      </c>
    </row>
    <row r="92" s="13" customFormat="1">
      <c r="A92" s="13"/>
      <c r="B92" s="233"/>
      <c r="C92" s="234"/>
      <c r="D92" s="235" t="s">
        <v>170</v>
      </c>
      <c r="E92" s="236" t="s">
        <v>19</v>
      </c>
      <c r="F92" s="237" t="s">
        <v>1174</v>
      </c>
      <c r="G92" s="234"/>
      <c r="H92" s="238">
        <v>1.01</v>
      </c>
      <c r="I92" s="239"/>
      <c r="J92" s="234"/>
      <c r="K92" s="234"/>
      <c r="L92" s="240"/>
      <c r="M92" s="274"/>
      <c r="N92" s="275"/>
      <c r="O92" s="275"/>
      <c r="P92" s="275"/>
      <c r="Q92" s="275"/>
      <c r="R92" s="275"/>
      <c r="S92" s="275"/>
      <c r="T92" s="276"/>
      <c r="U92" s="13"/>
      <c r="V92" s="13"/>
      <c r="W92" s="13"/>
      <c r="X92" s="13"/>
      <c r="Y92" s="13"/>
      <c r="Z92" s="13"/>
      <c r="AA92" s="13"/>
      <c r="AB92" s="13"/>
      <c r="AC92" s="13"/>
      <c r="AD92" s="13"/>
      <c r="AE92" s="13"/>
      <c r="AT92" s="244" t="s">
        <v>170</v>
      </c>
      <c r="AU92" s="244" t="s">
        <v>155</v>
      </c>
      <c r="AV92" s="13" t="s">
        <v>79</v>
      </c>
      <c r="AW92" s="13" t="s">
        <v>31</v>
      </c>
      <c r="AX92" s="13" t="s">
        <v>77</v>
      </c>
      <c r="AY92" s="244" t="s">
        <v>141</v>
      </c>
    </row>
    <row r="93" s="2" customFormat="1" ht="6.96" customHeight="1">
      <c r="A93" s="40"/>
      <c r="B93" s="61"/>
      <c r="C93" s="62"/>
      <c r="D93" s="62"/>
      <c r="E93" s="62"/>
      <c r="F93" s="62"/>
      <c r="G93" s="62"/>
      <c r="H93" s="62"/>
      <c r="I93" s="168"/>
      <c r="J93" s="62"/>
      <c r="K93" s="62"/>
      <c r="L93" s="46"/>
      <c r="M93" s="40"/>
      <c r="O93" s="40"/>
      <c r="P93" s="40"/>
      <c r="Q93" s="40"/>
      <c r="R93" s="40"/>
      <c r="S93" s="40"/>
      <c r="T93" s="40"/>
      <c r="U93" s="40"/>
      <c r="V93" s="40"/>
      <c r="W93" s="40"/>
      <c r="X93" s="40"/>
      <c r="Y93" s="40"/>
      <c r="Z93" s="40"/>
      <c r="AA93" s="40"/>
      <c r="AB93" s="40"/>
      <c r="AC93" s="40"/>
      <c r="AD93" s="40"/>
      <c r="AE93" s="40"/>
    </row>
  </sheetData>
  <sheetProtection sheet="1" autoFilter="0" formatColumns="0" formatRows="0" objects="1" scenarios="1" spinCount="100000" saltValue="Otks7C6v9icPoEarBSRHZB88ttJ4k1ml79MRFHcpqRn5sUHTKj6vt7d23+1KGAu33T/yUCedZ6Z6n/cx7YXtMA==" hashValue="cOvji44JFrIBYyvCghh+PNSb1hacbYyRH/SBeoo1qoz2PBn7qUpBWoXJidcdAf0SdC8rRYiBiq2YC7HkHPseJg==" algorithmName="SHA-512" password="CC35"/>
  <autoFilter ref="C82:K92"/>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106</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1175</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ROUND(J86,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ROUND((SUM(BE86:BE201)),  2)</f>
        <v>0</v>
      </c>
      <c r="G33" s="40"/>
      <c r="H33" s="40"/>
      <c r="I33" s="157">
        <v>0.20999999999999999</v>
      </c>
      <c r="J33" s="156">
        <f>ROUND(((SUM(BE86:BE201))*I33),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ROUND((SUM(BF86:BF201)),  2)</f>
        <v>0</v>
      </c>
      <c r="G34" s="40"/>
      <c r="H34" s="40"/>
      <c r="I34" s="157">
        <v>0.14999999999999999</v>
      </c>
      <c r="J34" s="156">
        <f>ROUND(((SUM(BF86:BF201))*I34),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ROUND((SUM(BG86:BG201)),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ROUND((SUM(BH86:BH201)),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ROUND((SUM(BI86:BI201)),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404 - PŘELOŽKA KABELŮ TSK</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J87</f>
        <v>0</v>
      </c>
      <c r="K60" s="179"/>
      <c r="L60" s="184"/>
      <c r="S60" s="9"/>
      <c r="T60" s="9"/>
      <c r="U60" s="9"/>
      <c r="V60" s="9"/>
      <c r="W60" s="9"/>
      <c r="X60" s="9"/>
      <c r="Y60" s="9"/>
      <c r="Z60" s="9"/>
      <c r="AA60" s="9"/>
      <c r="AB60" s="9"/>
      <c r="AC60" s="9"/>
      <c r="AD60" s="9"/>
      <c r="AE60" s="9"/>
    </row>
    <row r="61" s="10" customFormat="1" ht="19.92" customHeight="1">
      <c r="A61" s="10"/>
      <c r="B61" s="185"/>
      <c r="C61" s="186"/>
      <c r="D61" s="187" t="s">
        <v>185</v>
      </c>
      <c r="E61" s="188"/>
      <c r="F61" s="188"/>
      <c r="G61" s="188"/>
      <c r="H61" s="188"/>
      <c r="I61" s="189"/>
      <c r="J61" s="190">
        <f>J88</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187</v>
      </c>
      <c r="E62" s="188"/>
      <c r="F62" s="188"/>
      <c r="G62" s="188"/>
      <c r="H62" s="188"/>
      <c r="I62" s="189"/>
      <c r="J62" s="190">
        <f>J103</f>
        <v>0</v>
      </c>
      <c r="K62" s="186"/>
      <c r="L62" s="191"/>
      <c r="S62" s="10"/>
      <c r="T62" s="10"/>
      <c r="U62" s="10"/>
      <c r="V62" s="10"/>
      <c r="W62" s="10"/>
      <c r="X62" s="10"/>
      <c r="Y62" s="10"/>
      <c r="Z62" s="10"/>
      <c r="AA62" s="10"/>
      <c r="AB62" s="10"/>
      <c r="AC62" s="10"/>
      <c r="AD62" s="10"/>
      <c r="AE62" s="10"/>
    </row>
    <row r="63" s="9" customFormat="1" ht="24.96" customHeight="1">
      <c r="A63" s="9"/>
      <c r="B63" s="178"/>
      <c r="C63" s="179"/>
      <c r="D63" s="180" t="s">
        <v>445</v>
      </c>
      <c r="E63" s="181"/>
      <c r="F63" s="181"/>
      <c r="G63" s="181"/>
      <c r="H63" s="181"/>
      <c r="I63" s="182"/>
      <c r="J63" s="183">
        <f>J117</f>
        <v>0</v>
      </c>
      <c r="K63" s="179"/>
      <c r="L63" s="184"/>
      <c r="S63" s="9"/>
      <c r="T63" s="9"/>
      <c r="U63" s="9"/>
      <c r="V63" s="9"/>
      <c r="W63" s="9"/>
      <c r="X63" s="9"/>
      <c r="Y63" s="9"/>
      <c r="Z63" s="9"/>
      <c r="AA63" s="9"/>
      <c r="AB63" s="9"/>
      <c r="AC63" s="9"/>
      <c r="AD63" s="9"/>
      <c r="AE63" s="9"/>
    </row>
    <row r="64" s="10" customFormat="1" ht="19.92" customHeight="1">
      <c r="A64" s="10"/>
      <c r="B64" s="185"/>
      <c r="C64" s="186"/>
      <c r="D64" s="187" t="s">
        <v>1063</v>
      </c>
      <c r="E64" s="188"/>
      <c r="F64" s="188"/>
      <c r="G64" s="188"/>
      <c r="H64" s="188"/>
      <c r="I64" s="189"/>
      <c r="J64" s="190">
        <f>J118</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1064</v>
      </c>
      <c r="E65" s="188"/>
      <c r="F65" s="188"/>
      <c r="G65" s="188"/>
      <c r="H65" s="188"/>
      <c r="I65" s="189"/>
      <c r="J65" s="190">
        <f>J129</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446</v>
      </c>
      <c r="E66" s="188"/>
      <c r="F66" s="188"/>
      <c r="G66" s="188"/>
      <c r="H66" s="188"/>
      <c r="I66" s="189"/>
      <c r="J66" s="190">
        <f>J148</f>
        <v>0</v>
      </c>
      <c r="K66" s="186"/>
      <c r="L66" s="191"/>
      <c r="S66" s="10"/>
      <c r="T66" s="10"/>
      <c r="U66" s="10"/>
      <c r="V66" s="10"/>
      <c r="W66" s="10"/>
      <c r="X66" s="10"/>
      <c r="Y66" s="10"/>
      <c r="Z66" s="10"/>
      <c r="AA66" s="10"/>
      <c r="AB66" s="10"/>
      <c r="AC66" s="10"/>
      <c r="AD66" s="10"/>
      <c r="AE66" s="10"/>
    </row>
    <row r="67" s="2" customFormat="1" ht="21.84"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6.96"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2" customFormat="1" ht="6.96"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2" customFormat="1" ht="24.96" customHeight="1">
      <c r="A73" s="40"/>
      <c r="B73" s="41"/>
      <c r="C73" s="25" t="s">
        <v>125</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6.5" customHeight="1">
      <c r="A76" s="40"/>
      <c r="B76" s="41"/>
      <c r="C76" s="42"/>
      <c r="D76" s="42"/>
      <c r="E76" s="172" t="str">
        <f>E7</f>
        <v>Most Zlíchov</v>
      </c>
      <c r="F76" s="34"/>
      <c r="G76" s="34"/>
      <c r="H76" s="34"/>
      <c r="I76" s="138"/>
      <c r="J76" s="42"/>
      <c r="K76" s="42"/>
      <c r="L76" s="139"/>
      <c r="S76" s="40"/>
      <c r="T76" s="40"/>
      <c r="U76" s="40"/>
      <c r="V76" s="40"/>
      <c r="W76" s="40"/>
      <c r="X76" s="40"/>
      <c r="Y76" s="40"/>
      <c r="Z76" s="40"/>
      <c r="AA76" s="40"/>
      <c r="AB76" s="40"/>
      <c r="AC76" s="40"/>
      <c r="AD76" s="40"/>
      <c r="AE76" s="40"/>
    </row>
    <row r="77" s="2" customFormat="1" ht="12" customHeight="1">
      <c r="A77" s="40"/>
      <c r="B77" s="41"/>
      <c r="C77" s="34" t="s">
        <v>114</v>
      </c>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6.5" customHeight="1">
      <c r="A78" s="40"/>
      <c r="B78" s="41"/>
      <c r="C78" s="42"/>
      <c r="D78" s="42"/>
      <c r="E78" s="71" t="str">
        <f>E9</f>
        <v>SO 404 - PŘELOŽKA KABELŮ TSK</v>
      </c>
      <c r="F78" s="42"/>
      <c r="G78" s="42"/>
      <c r="H78" s="42"/>
      <c r="I78" s="138"/>
      <c r="J78" s="42"/>
      <c r="K78" s="42"/>
      <c r="L78" s="139"/>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12" customHeight="1">
      <c r="A80" s="40"/>
      <c r="B80" s="41"/>
      <c r="C80" s="34" t="s">
        <v>21</v>
      </c>
      <c r="D80" s="42"/>
      <c r="E80" s="42"/>
      <c r="F80" s="29" t="str">
        <f>F12</f>
        <v xml:space="preserve"> </v>
      </c>
      <c r="G80" s="42"/>
      <c r="H80" s="42"/>
      <c r="I80" s="142" t="s">
        <v>23</v>
      </c>
      <c r="J80" s="74" t="str">
        <f>IF(J12="","",J12)</f>
        <v>13. 5. 2019</v>
      </c>
      <c r="K80" s="42"/>
      <c r="L80" s="139"/>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2" customFormat="1" ht="15.15" customHeight="1">
      <c r="A82" s="40"/>
      <c r="B82" s="41"/>
      <c r="C82" s="34" t="s">
        <v>25</v>
      </c>
      <c r="D82" s="42"/>
      <c r="E82" s="42"/>
      <c r="F82" s="29" t="str">
        <f>E15</f>
        <v xml:space="preserve"> </v>
      </c>
      <c r="G82" s="42"/>
      <c r="H82" s="42"/>
      <c r="I82" s="142" t="s">
        <v>30</v>
      </c>
      <c r="J82" s="38" t="str">
        <f>E21</f>
        <v xml:space="preserve"> </v>
      </c>
      <c r="K82" s="42"/>
      <c r="L82" s="139"/>
      <c r="S82" s="40"/>
      <c r="T82" s="40"/>
      <c r="U82" s="40"/>
      <c r="V82" s="40"/>
      <c r="W82" s="40"/>
      <c r="X82" s="40"/>
      <c r="Y82" s="40"/>
      <c r="Z82" s="40"/>
      <c r="AA82" s="40"/>
      <c r="AB82" s="40"/>
      <c r="AC82" s="40"/>
      <c r="AD82" s="40"/>
      <c r="AE82" s="40"/>
    </row>
    <row r="83" s="2" customFormat="1" ht="15.15" customHeight="1">
      <c r="A83" s="40"/>
      <c r="B83" s="41"/>
      <c r="C83" s="34" t="s">
        <v>28</v>
      </c>
      <c r="D83" s="42"/>
      <c r="E83" s="42"/>
      <c r="F83" s="29" t="str">
        <f>IF(E18="","",E18)</f>
        <v>Vyplň údaj</v>
      </c>
      <c r="G83" s="42"/>
      <c r="H83" s="42"/>
      <c r="I83" s="142" t="s">
        <v>32</v>
      </c>
      <c r="J83" s="38" t="str">
        <f>E24</f>
        <v xml:space="preserve"> </v>
      </c>
      <c r="K83" s="42"/>
      <c r="L83" s="139"/>
      <c r="S83" s="40"/>
      <c r="T83" s="40"/>
      <c r="U83" s="40"/>
      <c r="V83" s="40"/>
      <c r="W83" s="40"/>
      <c r="X83" s="40"/>
      <c r="Y83" s="40"/>
      <c r="Z83" s="40"/>
      <c r="AA83" s="40"/>
      <c r="AB83" s="40"/>
      <c r="AC83" s="40"/>
      <c r="AD83" s="40"/>
      <c r="AE83" s="40"/>
    </row>
    <row r="84" s="2" customFormat="1" ht="10.32"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11" customFormat="1" ht="29.28" customHeight="1">
      <c r="A85" s="192"/>
      <c r="B85" s="193"/>
      <c r="C85" s="194" t="s">
        <v>126</v>
      </c>
      <c r="D85" s="195" t="s">
        <v>54</v>
      </c>
      <c r="E85" s="195" t="s">
        <v>50</v>
      </c>
      <c r="F85" s="195" t="s">
        <v>51</v>
      </c>
      <c r="G85" s="195" t="s">
        <v>127</v>
      </c>
      <c r="H85" s="195" t="s">
        <v>128</v>
      </c>
      <c r="I85" s="196" t="s">
        <v>129</v>
      </c>
      <c r="J85" s="195" t="s">
        <v>118</v>
      </c>
      <c r="K85" s="197" t="s">
        <v>130</v>
      </c>
      <c r="L85" s="198"/>
      <c r="M85" s="94" t="s">
        <v>19</v>
      </c>
      <c r="N85" s="95" t="s">
        <v>39</v>
      </c>
      <c r="O85" s="95" t="s">
        <v>131</v>
      </c>
      <c r="P85" s="95" t="s">
        <v>132</v>
      </c>
      <c r="Q85" s="95" t="s">
        <v>133</v>
      </c>
      <c r="R85" s="95" t="s">
        <v>134</v>
      </c>
      <c r="S85" s="95" t="s">
        <v>135</v>
      </c>
      <c r="T85" s="96" t="s">
        <v>136</v>
      </c>
      <c r="U85" s="192"/>
      <c r="V85" s="192"/>
      <c r="W85" s="192"/>
      <c r="X85" s="192"/>
      <c r="Y85" s="192"/>
      <c r="Z85" s="192"/>
      <c r="AA85" s="192"/>
      <c r="AB85" s="192"/>
      <c r="AC85" s="192"/>
      <c r="AD85" s="192"/>
      <c r="AE85" s="192"/>
    </row>
    <row r="86" s="2" customFormat="1" ht="22.8" customHeight="1">
      <c r="A86" s="40"/>
      <c r="B86" s="41"/>
      <c r="C86" s="101" t="s">
        <v>137</v>
      </c>
      <c r="D86" s="42"/>
      <c r="E86" s="42"/>
      <c r="F86" s="42"/>
      <c r="G86" s="42"/>
      <c r="H86" s="42"/>
      <c r="I86" s="138"/>
      <c r="J86" s="199">
        <f>BK86</f>
        <v>0</v>
      </c>
      <c r="K86" s="42"/>
      <c r="L86" s="46"/>
      <c r="M86" s="97"/>
      <c r="N86" s="200"/>
      <c r="O86" s="98"/>
      <c r="P86" s="201">
        <f>P87+P117</f>
        <v>0</v>
      </c>
      <c r="Q86" s="98"/>
      <c r="R86" s="201">
        <f>R87+R117</f>
        <v>92.46103368</v>
      </c>
      <c r="S86" s="98"/>
      <c r="T86" s="202">
        <f>T87+T117</f>
        <v>0</v>
      </c>
      <c r="U86" s="40"/>
      <c r="V86" s="40"/>
      <c r="W86" s="40"/>
      <c r="X86" s="40"/>
      <c r="Y86" s="40"/>
      <c r="Z86" s="40"/>
      <c r="AA86" s="40"/>
      <c r="AB86" s="40"/>
      <c r="AC86" s="40"/>
      <c r="AD86" s="40"/>
      <c r="AE86" s="40"/>
      <c r="AT86" s="19" t="s">
        <v>68</v>
      </c>
      <c r="AU86" s="19" t="s">
        <v>119</v>
      </c>
      <c r="BK86" s="203">
        <f>BK87+BK117</f>
        <v>0</v>
      </c>
    </row>
    <row r="87" s="12" customFormat="1" ht="25.92" customHeight="1">
      <c r="A87" s="12"/>
      <c r="B87" s="204"/>
      <c r="C87" s="205"/>
      <c r="D87" s="206" t="s">
        <v>68</v>
      </c>
      <c r="E87" s="207" t="s">
        <v>191</v>
      </c>
      <c r="F87" s="207" t="s">
        <v>192</v>
      </c>
      <c r="G87" s="205"/>
      <c r="H87" s="205"/>
      <c r="I87" s="208"/>
      <c r="J87" s="209">
        <f>BK87</f>
        <v>0</v>
      </c>
      <c r="K87" s="205"/>
      <c r="L87" s="210"/>
      <c r="M87" s="211"/>
      <c r="N87" s="212"/>
      <c r="O87" s="212"/>
      <c r="P87" s="213">
        <f>P88+P103</f>
        <v>0</v>
      </c>
      <c r="Q87" s="212"/>
      <c r="R87" s="213">
        <f>R88+R103</f>
        <v>0</v>
      </c>
      <c r="S87" s="212"/>
      <c r="T87" s="214">
        <f>T88+T103</f>
        <v>0</v>
      </c>
      <c r="U87" s="12"/>
      <c r="V87" s="12"/>
      <c r="W87" s="12"/>
      <c r="X87" s="12"/>
      <c r="Y87" s="12"/>
      <c r="Z87" s="12"/>
      <c r="AA87" s="12"/>
      <c r="AB87" s="12"/>
      <c r="AC87" s="12"/>
      <c r="AD87" s="12"/>
      <c r="AE87" s="12"/>
      <c r="AR87" s="215" t="s">
        <v>77</v>
      </c>
      <c r="AT87" s="216" t="s">
        <v>68</v>
      </c>
      <c r="AU87" s="216" t="s">
        <v>69</v>
      </c>
      <c r="AY87" s="215" t="s">
        <v>141</v>
      </c>
      <c r="BK87" s="217">
        <f>BK88+BK103</f>
        <v>0</v>
      </c>
    </row>
    <row r="88" s="12" customFormat="1" ht="22.8" customHeight="1">
      <c r="A88" s="12"/>
      <c r="B88" s="204"/>
      <c r="C88" s="205"/>
      <c r="D88" s="206" t="s">
        <v>68</v>
      </c>
      <c r="E88" s="218" t="s">
        <v>77</v>
      </c>
      <c r="F88" s="218" t="s">
        <v>193</v>
      </c>
      <c r="G88" s="205"/>
      <c r="H88" s="205"/>
      <c r="I88" s="208"/>
      <c r="J88" s="219">
        <f>BK88</f>
        <v>0</v>
      </c>
      <c r="K88" s="205"/>
      <c r="L88" s="210"/>
      <c r="M88" s="211"/>
      <c r="N88" s="212"/>
      <c r="O88" s="212"/>
      <c r="P88" s="213">
        <f>SUM(P89:P102)</f>
        <v>0</v>
      </c>
      <c r="Q88" s="212"/>
      <c r="R88" s="213">
        <f>SUM(R89:R102)</f>
        <v>0</v>
      </c>
      <c r="S88" s="212"/>
      <c r="T88" s="214">
        <f>SUM(T89:T102)</f>
        <v>0</v>
      </c>
      <c r="U88" s="12"/>
      <c r="V88" s="12"/>
      <c r="W88" s="12"/>
      <c r="X88" s="12"/>
      <c r="Y88" s="12"/>
      <c r="Z88" s="12"/>
      <c r="AA88" s="12"/>
      <c r="AB88" s="12"/>
      <c r="AC88" s="12"/>
      <c r="AD88" s="12"/>
      <c r="AE88" s="12"/>
      <c r="AR88" s="215" t="s">
        <v>77</v>
      </c>
      <c r="AT88" s="216" t="s">
        <v>68</v>
      </c>
      <c r="AU88" s="216" t="s">
        <v>77</v>
      </c>
      <c r="AY88" s="215" t="s">
        <v>141</v>
      </c>
      <c r="BK88" s="217">
        <f>SUM(BK89:BK102)</f>
        <v>0</v>
      </c>
    </row>
    <row r="89" s="2" customFormat="1" ht="24" customHeight="1">
      <c r="A89" s="40"/>
      <c r="B89" s="41"/>
      <c r="C89" s="220" t="s">
        <v>77</v>
      </c>
      <c r="D89" s="220" t="s">
        <v>144</v>
      </c>
      <c r="E89" s="221" t="s">
        <v>239</v>
      </c>
      <c r="F89" s="222" t="s">
        <v>240</v>
      </c>
      <c r="G89" s="223" t="s">
        <v>224</v>
      </c>
      <c r="H89" s="224">
        <v>10.776999999999999</v>
      </c>
      <c r="I89" s="225"/>
      <c r="J89" s="226">
        <f>ROUND(I89*H89,2)</f>
        <v>0</v>
      </c>
      <c r="K89" s="222" t="s">
        <v>197</v>
      </c>
      <c r="L89" s="46"/>
      <c r="M89" s="227" t="s">
        <v>19</v>
      </c>
      <c r="N89" s="228" t="s">
        <v>40</v>
      </c>
      <c r="O89" s="86"/>
      <c r="P89" s="229">
        <f>O89*H89</f>
        <v>0</v>
      </c>
      <c r="Q89" s="229">
        <v>0</v>
      </c>
      <c r="R89" s="229">
        <f>Q89*H89</f>
        <v>0</v>
      </c>
      <c r="S89" s="229">
        <v>0</v>
      </c>
      <c r="T89" s="230">
        <f>S89*H89</f>
        <v>0</v>
      </c>
      <c r="U89" s="40"/>
      <c r="V89" s="40"/>
      <c r="W89" s="40"/>
      <c r="X89" s="40"/>
      <c r="Y89" s="40"/>
      <c r="Z89" s="40"/>
      <c r="AA89" s="40"/>
      <c r="AB89" s="40"/>
      <c r="AC89" s="40"/>
      <c r="AD89" s="40"/>
      <c r="AE89" s="40"/>
      <c r="AR89" s="231" t="s">
        <v>161</v>
      </c>
      <c r="AT89" s="231" t="s">
        <v>144</v>
      </c>
      <c r="AU89" s="231" t="s">
        <v>79</v>
      </c>
      <c r="AY89" s="19" t="s">
        <v>141</v>
      </c>
      <c r="BE89" s="232">
        <f>IF(N89="základní",J89,0)</f>
        <v>0</v>
      </c>
      <c r="BF89" s="232">
        <f>IF(N89="snížená",J89,0)</f>
        <v>0</v>
      </c>
      <c r="BG89" s="232">
        <f>IF(N89="zákl. přenesená",J89,0)</f>
        <v>0</v>
      </c>
      <c r="BH89" s="232">
        <f>IF(N89="sníž. přenesená",J89,0)</f>
        <v>0</v>
      </c>
      <c r="BI89" s="232">
        <f>IF(N89="nulová",J89,0)</f>
        <v>0</v>
      </c>
      <c r="BJ89" s="19" t="s">
        <v>77</v>
      </c>
      <c r="BK89" s="232">
        <f>ROUND(I89*H89,2)</f>
        <v>0</v>
      </c>
      <c r="BL89" s="19" t="s">
        <v>161</v>
      </c>
      <c r="BM89" s="231" t="s">
        <v>1176</v>
      </c>
    </row>
    <row r="90" s="2" customFormat="1">
      <c r="A90" s="40"/>
      <c r="B90" s="41"/>
      <c r="C90" s="42"/>
      <c r="D90" s="235" t="s">
        <v>199</v>
      </c>
      <c r="E90" s="42"/>
      <c r="F90" s="250" t="s">
        <v>242</v>
      </c>
      <c r="G90" s="42"/>
      <c r="H90" s="42"/>
      <c r="I90" s="138"/>
      <c r="J90" s="42"/>
      <c r="K90" s="42"/>
      <c r="L90" s="46"/>
      <c r="M90" s="251"/>
      <c r="N90" s="252"/>
      <c r="O90" s="86"/>
      <c r="P90" s="86"/>
      <c r="Q90" s="86"/>
      <c r="R90" s="86"/>
      <c r="S90" s="86"/>
      <c r="T90" s="87"/>
      <c r="U90" s="40"/>
      <c r="V90" s="40"/>
      <c r="W90" s="40"/>
      <c r="X90" s="40"/>
      <c r="Y90" s="40"/>
      <c r="Z90" s="40"/>
      <c r="AA90" s="40"/>
      <c r="AB90" s="40"/>
      <c r="AC90" s="40"/>
      <c r="AD90" s="40"/>
      <c r="AE90" s="40"/>
      <c r="AT90" s="19" t="s">
        <v>199</v>
      </c>
      <c r="AU90" s="19" t="s">
        <v>79</v>
      </c>
    </row>
    <row r="91" s="13" customFormat="1">
      <c r="A91" s="13"/>
      <c r="B91" s="233"/>
      <c r="C91" s="234"/>
      <c r="D91" s="235" t="s">
        <v>170</v>
      </c>
      <c r="E91" s="236" t="s">
        <v>19</v>
      </c>
      <c r="F91" s="237" t="s">
        <v>1177</v>
      </c>
      <c r="G91" s="234"/>
      <c r="H91" s="238">
        <v>10.776999999999999</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170</v>
      </c>
      <c r="AU91" s="244" t="s">
        <v>79</v>
      </c>
      <c r="AV91" s="13" t="s">
        <v>79</v>
      </c>
      <c r="AW91" s="13" t="s">
        <v>31</v>
      </c>
      <c r="AX91" s="13" t="s">
        <v>77</v>
      </c>
      <c r="AY91" s="244" t="s">
        <v>141</v>
      </c>
    </row>
    <row r="92" s="2" customFormat="1" ht="36" customHeight="1">
      <c r="A92" s="40"/>
      <c r="B92" s="41"/>
      <c r="C92" s="220" t="s">
        <v>79</v>
      </c>
      <c r="D92" s="220" t="s">
        <v>144</v>
      </c>
      <c r="E92" s="221" t="s">
        <v>245</v>
      </c>
      <c r="F92" s="222" t="s">
        <v>246</v>
      </c>
      <c r="G92" s="223" t="s">
        <v>224</v>
      </c>
      <c r="H92" s="224">
        <v>53.884999999999998</v>
      </c>
      <c r="I92" s="225"/>
      <c r="J92" s="226">
        <f>ROUND(I92*H92,2)</f>
        <v>0</v>
      </c>
      <c r="K92" s="222" t="s">
        <v>197</v>
      </c>
      <c r="L92" s="46"/>
      <c r="M92" s="227" t="s">
        <v>19</v>
      </c>
      <c r="N92" s="228" t="s">
        <v>40</v>
      </c>
      <c r="O92" s="86"/>
      <c r="P92" s="229">
        <f>O92*H92</f>
        <v>0</v>
      </c>
      <c r="Q92" s="229">
        <v>0</v>
      </c>
      <c r="R92" s="229">
        <f>Q92*H92</f>
        <v>0</v>
      </c>
      <c r="S92" s="229">
        <v>0</v>
      </c>
      <c r="T92" s="230">
        <f>S92*H92</f>
        <v>0</v>
      </c>
      <c r="U92" s="40"/>
      <c r="V92" s="40"/>
      <c r="W92" s="40"/>
      <c r="X92" s="40"/>
      <c r="Y92" s="40"/>
      <c r="Z92" s="40"/>
      <c r="AA92" s="40"/>
      <c r="AB92" s="40"/>
      <c r="AC92" s="40"/>
      <c r="AD92" s="40"/>
      <c r="AE92" s="40"/>
      <c r="AR92" s="231" t="s">
        <v>161</v>
      </c>
      <c r="AT92" s="231" t="s">
        <v>144</v>
      </c>
      <c r="AU92" s="231" t="s">
        <v>79</v>
      </c>
      <c r="AY92" s="19" t="s">
        <v>141</v>
      </c>
      <c r="BE92" s="232">
        <f>IF(N92="základní",J92,0)</f>
        <v>0</v>
      </c>
      <c r="BF92" s="232">
        <f>IF(N92="snížená",J92,0)</f>
        <v>0</v>
      </c>
      <c r="BG92" s="232">
        <f>IF(N92="zákl. přenesená",J92,0)</f>
        <v>0</v>
      </c>
      <c r="BH92" s="232">
        <f>IF(N92="sníž. přenesená",J92,0)</f>
        <v>0</v>
      </c>
      <c r="BI92" s="232">
        <f>IF(N92="nulová",J92,0)</f>
        <v>0</v>
      </c>
      <c r="BJ92" s="19" t="s">
        <v>77</v>
      </c>
      <c r="BK92" s="232">
        <f>ROUND(I92*H92,2)</f>
        <v>0</v>
      </c>
      <c r="BL92" s="19" t="s">
        <v>161</v>
      </c>
      <c r="BM92" s="231" t="s">
        <v>1178</v>
      </c>
    </row>
    <row r="93" s="2" customFormat="1">
      <c r="A93" s="40"/>
      <c r="B93" s="41"/>
      <c r="C93" s="42"/>
      <c r="D93" s="235" t="s">
        <v>199</v>
      </c>
      <c r="E93" s="42"/>
      <c r="F93" s="250" t="s">
        <v>242</v>
      </c>
      <c r="G93" s="42"/>
      <c r="H93" s="42"/>
      <c r="I93" s="138"/>
      <c r="J93" s="42"/>
      <c r="K93" s="42"/>
      <c r="L93" s="46"/>
      <c r="M93" s="251"/>
      <c r="N93" s="252"/>
      <c r="O93" s="86"/>
      <c r="P93" s="86"/>
      <c r="Q93" s="86"/>
      <c r="R93" s="86"/>
      <c r="S93" s="86"/>
      <c r="T93" s="87"/>
      <c r="U93" s="40"/>
      <c r="V93" s="40"/>
      <c r="W93" s="40"/>
      <c r="X93" s="40"/>
      <c r="Y93" s="40"/>
      <c r="Z93" s="40"/>
      <c r="AA93" s="40"/>
      <c r="AB93" s="40"/>
      <c r="AC93" s="40"/>
      <c r="AD93" s="40"/>
      <c r="AE93" s="40"/>
      <c r="AT93" s="19" t="s">
        <v>199</v>
      </c>
      <c r="AU93" s="19" t="s">
        <v>79</v>
      </c>
    </row>
    <row r="94" s="13" customFormat="1">
      <c r="A94" s="13"/>
      <c r="B94" s="233"/>
      <c r="C94" s="234"/>
      <c r="D94" s="235" t="s">
        <v>170</v>
      </c>
      <c r="E94" s="236" t="s">
        <v>19</v>
      </c>
      <c r="F94" s="237" t="s">
        <v>1179</v>
      </c>
      <c r="G94" s="234"/>
      <c r="H94" s="238">
        <v>10.776999999999999</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170</v>
      </c>
      <c r="AU94" s="244" t="s">
        <v>79</v>
      </c>
      <c r="AV94" s="13" t="s">
        <v>79</v>
      </c>
      <c r="AW94" s="13" t="s">
        <v>31</v>
      </c>
      <c r="AX94" s="13" t="s">
        <v>77</v>
      </c>
      <c r="AY94" s="244" t="s">
        <v>141</v>
      </c>
    </row>
    <row r="95" s="13" customFormat="1">
      <c r="A95" s="13"/>
      <c r="B95" s="233"/>
      <c r="C95" s="234"/>
      <c r="D95" s="235" t="s">
        <v>170</v>
      </c>
      <c r="E95" s="234"/>
      <c r="F95" s="237" t="s">
        <v>1180</v>
      </c>
      <c r="G95" s="234"/>
      <c r="H95" s="238">
        <v>53.884999999999998</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170</v>
      </c>
      <c r="AU95" s="244" t="s">
        <v>79</v>
      </c>
      <c r="AV95" s="13" t="s">
        <v>79</v>
      </c>
      <c r="AW95" s="13" t="s">
        <v>4</v>
      </c>
      <c r="AX95" s="13" t="s">
        <v>77</v>
      </c>
      <c r="AY95" s="244" t="s">
        <v>141</v>
      </c>
    </row>
    <row r="96" s="2" customFormat="1" ht="16.5" customHeight="1">
      <c r="A96" s="40"/>
      <c r="B96" s="41"/>
      <c r="C96" s="220" t="s">
        <v>155</v>
      </c>
      <c r="D96" s="220" t="s">
        <v>144</v>
      </c>
      <c r="E96" s="221" t="s">
        <v>250</v>
      </c>
      <c r="F96" s="222" t="s">
        <v>251</v>
      </c>
      <c r="G96" s="223" t="s">
        <v>224</v>
      </c>
      <c r="H96" s="224">
        <v>10.776999999999999</v>
      </c>
      <c r="I96" s="225"/>
      <c r="J96" s="226">
        <f>ROUND(I96*H96,2)</f>
        <v>0</v>
      </c>
      <c r="K96" s="222" t="s">
        <v>197</v>
      </c>
      <c r="L96" s="46"/>
      <c r="M96" s="227" t="s">
        <v>19</v>
      </c>
      <c r="N96" s="228" t="s">
        <v>40</v>
      </c>
      <c r="O96" s="86"/>
      <c r="P96" s="229">
        <f>O96*H96</f>
        <v>0</v>
      </c>
      <c r="Q96" s="229">
        <v>0</v>
      </c>
      <c r="R96" s="229">
        <f>Q96*H96</f>
        <v>0</v>
      </c>
      <c r="S96" s="229">
        <v>0</v>
      </c>
      <c r="T96" s="230">
        <f>S96*H96</f>
        <v>0</v>
      </c>
      <c r="U96" s="40"/>
      <c r="V96" s="40"/>
      <c r="W96" s="40"/>
      <c r="X96" s="40"/>
      <c r="Y96" s="40"/>
      <c r="Z96" s="40"/>
      <c r="AA96" s="40"/>
      <c r="AB96" s="40"/>
      <c r="AC96" s="40"/>
      <c r="AD96" s="40"/>
      <c r="AE96" s="40"/>
      <c r="AR96" s="231" t="s">
        <v>161</v>
      </c>
      <c r="AT96" s="231" t="s">
        <v>144</v>
      </c>
      <c r="AU96" s="231" t="s">
        <v>79</v>
      </c>
      <c r="AY96" s="19" t="s">
        <v>141</v>
      </c>
      <c r="BE96" s="232">
        <f>IF(N96="základní",J96,0)</f>
        <v>0</v>
      </c>
      <c r="BF96" s="232">
        <f>IF(N96="snížená",J96,0)</f>
        <v>0</v>
      </c>
      <c r="BG96" s="232">
        <f>IF(N96="zákl. přenesená",J96,0)</f>
        <v>0</v>
      </c>
      <c r="BH96" s="232">
        <f>IF(N96="sníž. přenesená",J96,0)</f>
        <v>0</v>
      </c>
      <c r="BI96" s="232">
        <f>IF(N96="nulová",J96,0)</f>
        <v>0</v>
      </c>
      <c r="BJ96" s="19" t="s">
        <v>77</v>
      </c>
      <c r="BK96" s="232">
        <f>ROUND(I96*H96,2)</f>
        <v>0</v>
      </c>
      <c r="BL96" s="19" t="s">
        <v>161</v>
      </c>
      <c r="BM96" s="231" t="s">
        <v>1181</v>
      </c>
    </row>
    <row r="97" s="2" customFormat="1">
      <c r="A97" s="40"/>
      <c r="B97" s="41"/>
      <c r="C97" s="42"/>
      <c r="D97" s="235" t="s">
        <v>199</v>
      </c>
      <c r="E97" s="42"/>
      <c r="F97" s="250" t="s">
        <v>253</v>
      </c>
      <c r="G97" s="42"/>
      <c r="H97" s="42"/>
      <c r="I97" s="138"/>
      <c r="J97" s="42"/>
      <c r="K97" s="42"/>
      <c r="L97" s="46"/>
      <c r="M97" s="251"/>
      <c r="N97" s="252"/>
      <c r="O97" s="86"/>
      <c r="P97" s="86"/>
      <c r="Q97" s="86"/>
      <c r="R97" s="86"/>
      <c r="S97" s="86"/>
      <c r="T97" s="87"/>
      <c r="U97" s="40"/>
      <c r="V97" s="40"/>
      <c r="W97" s="40"/>
      <c r="X97" s="40"/>
      <c r="Y97" s="40"/>
      <c r="Z97" s="40"/>
      <c r="AA97" s="40"/>
      <c r="AB97" s="40"/>
      <c r="AC97" s="40"/>
      <c r="AD97" s="40"/>
      <c r="AE97" s="40"/>
      <c r="AT97" s="19" t="s">
        <v>199</v>
      </c>
      <c r="AU97" s="19" t="s">
        <v>79</v>
      </c>
    </row>
    <row r="98" s="13" customFormat="1">
      <c r="A98" s="13"/>
      <c r="B98" s="233"/>
      <c r="C98" s="234"/>
      <c r="D98" s="235" t="s">
        <v>170</v>
      </c>
      <c r="E98" s="236" t="s">
        <v>19</v>
      </c>
      <c r="F98" s="237" t="s">
        <v>1179</v>
      </c>
      <c r="G98" s="234"/>
      <c r="H98" s="238">
        <v>10.776999999999999</v>
      </c>
      <c r="I98" s="239"/>
      <c r="J98" s="234"/>
      <c r="K98" s="234"/>
      <c r="L98" s="240"/>
      <c r="M98" s="241"/>
      <c r="N98" s="242"/>
      <c r="O98" s="242"/>
      <c r="P98" s="242"/>
      <c r="Q98" s="242"/>
      <c r="R98" s="242"/>
      <c r="S98" s="242"/>
      <c r="T98" s="243"/>
      <c r="U98" s="13"/>
      <c r="V98" s="13"/>
      <c r="W98" s="13"/>
      <c r="X98" s="13"/>
      <c r="Y98" s="13"/>
      <c r="Z98" s="13"/>
      <c r="AA98" s="13"/>
      <c r="AB98" s="13"/>
      <c r="AC98" s="13"/>
      <c r="AD98" s="13"/>
      <c r="AE98" s="13"/>
      <c r="AT98" s="244" t="s">
        <v>170</v>
      </c>
      <c r="AU98" s="244" t="s">
        <v>79</v>
      </c>
      <c r="AV98" s="13" t="s">
        <v>79</v>
      </c>
      <c r="AW98" s="13" t="s">
        <v>31</v>
      </c>
      <c r="AX98" s="13" t="s">
        <v>77</v>
      </c>
      <c r="AY98" s="244" t="s">
        <v>141</v>
      </c>
    </row>
    <row r="99" s="2" customFormat="1" ht="24" customHeight="1">
      <c r="A99" s="40"/>
      <c r="B99" s="41"/>
      <c r="C99" s="220" t="s">
        <v>161</v>
      </c>
      <c r="D99" s="220" t="s">
        <v>144</v>
      </c>
      <c r="E99" s="221" t="s">
        <v>255</v>
      </c>
      <c r="F99" s="222" t="s">
        <v>256</v>
      </c>
      <c r="G99" s="223" t="s">
        <v>257</v>
      </c>
      <c r="H99" s="224">
        <v>19.399000000000001</v>
      </c>
      <c r="I99" s="225"/>
      <c r="J99" s="226">
        <f>ROUND(I99*H99,2)</f>
        <v>0</v>
      </c>
      <c r="K99" s="222" t="s">
        <v>197</v>
      </c>
      <c r="L99" s="46"/>
      <c r="M99" s="227" t="s">
        <v>19</v>
      </c>
      <c r="N99" s="228" t="s">
        <v>40</v>
      </c>
      <c r="O99" s="86"/>
      <c r="P99" s="229">
        <f>O99*H99</f>
        <v>0</v>
      </c>
      <c r="Q99" s="229">
        <v>0</v>
      </c>
      <c r="R99" s="229">
        <f>Q99*H99</f>
        <v>0</v>
      </c>
      <c r="S99" s="229">
        <v>0</v>
      </c>
      <c r="T99" s="230">
        <f>S99*H99</f>
        <v>0</v>
      </c>
      <c r="U99" s="40"/>
      <c r="V99" s="40"/>
      <c r="W99" s="40"/>
      <c r="X99" s="40"/>
      <c r="Y99" s="40"/>
      <c r="Z99" s="40"/>
      <c r="AA99" s="40"/>
      <c r="AB99" s="40"/>
      <c r="AC99" s="40"/>
      <c r="AD99" s="40"/>
      <c r="AE99" s="40"/>
      <c r="AR99" s="231" t="s">
        <v>161</v>
      </c>
      <c r="AT99" s="231" t="s">
        <v>144</v>
      </c>
      <c r="AU99" s="231" t="s">
        <v>79</v>
      </c>
      <c r="AY99" s="19" t="s">
        <v>141</v>
      </c>
      <c r="BE99" s="232">
        <f>IF(N99="základní",J99,0)</f>
        <v>0</v>
      </c>
      <c r="BF99" s="232">
        <f>IF(N99="snížená",J99,0)</f>
        <v>0</v>
      </c>
      <c r="BG99" s="232">
        <f>IF(N99="zákl. přenesená",J99,0)</f>
        <v>0</v>
      </c>
      <c r="BH99" s="232">
        <f>IF(N99="sníž. přenesená",J99,0)</f>
        <v>0</v>
      </c>
      <c r="BI99" s="232">
        <f>IF(N99="nulová",J99,0)</f>
        <v>0</v>
      </c>
      <c r="BJ99" s="19" t="s">
        <v>77</v>
      </c>
      <c r="BK99" s="232">
        <f>ROUND(I99*H99,2)</f>
        <v>0</v>
      </c>
      <c r="BL99" s="19" t="s">
        <v>161</v>
      </c>
      <c r="BM99" s="231" t="s">
        <v>1182</v>
      </c>
    </row>
    <row r="100" s="2" customFormat="1">
      <c r="A100" s="40"/>
      <c r="B100" s="41"/>
      <c r="C100" s="42"/>
      <c r="D100" s="235" t="s">
        <v>199</v>
      </c>
      <c r="E100" s="42"/>
      <c r="F100" s="250" t="s">
        <v>259</v>
      </c>
      <c r="G100" s="42"/>
      <c r="H100" s="42"/>
      <c r="I100" s="138"/>
      <c r="J100" s="42"/>
      <c r="K100" s="42"/>
      <c r="L100" s="46"/>
      <c r="M100" s="251"/>
      <c r="N100" s="252"/>
      <c r="O100" s="86"/>
      <c r="P100" s="86"/>
      <c r="Q100" s="86"/>
      <c r="R100" s="86"/>
      <c r="S100" s="86"/>
      <c r="T100" s="87"/>
      <c r="U100" s="40"/>
      <c r="V100" s="40"/>
      <c r="W100" s="40"/>
      <c r="X100" s="40"/>
      <c r="Y100" s="40"/>
      <c r="Z100" s="40"/>
      <c r="AA100" s="40"/>
      <c r="AB100" s="40"/>
      <c r="AC100" s="40"/>
      <c r="AD100" s="40"/>
      <c r="AE100" s="40"/>
      <c r="AT100" s="19" t="s">
        <v>199</v>
      </c>
      <c r="AU100" s="19" t="s">
        <v>79</v>
      </c>
    </row>
    <row r="101" s="13" customFormat="1">
      <c r="A101" s="13"/>
      <c r="B101" s="233"/>
      <c r="C101" s="234"/>
      <c r="D101" s="235" t="s">
        <v>170</v>
      </c>
      <c r="E101" s="236" t="s">
        <v>19</v>
      </c>
      <c r="F101" s="237" t="s">
        <v>1179</v>
      </c>
      <c r="G101" s="234"/>
      <c r="H101" s="238">
        <v>10.776999999999999</v>
      </c>
      <c r="I101" s="239"/>
      <c r="J101" s="234"/>
      <c r="K101" s="234"/>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79</v>
      </c>
      <c r="AV101" s="13" t="s">
        <v>79</v>
      </c>
      <c r="AW101" s="13" t="s">
        <v>31</v>
      </c>
      <c r="AX101" s="13" t="s">
        <v>77</v>
      </c>
      <c r="AY101" s="244" t="s">
        <v>141</v>
      </c>
    </row>
    <row r="102" s="13" customFormat="1">
      <c r="A102" s="13"/>
      <c r="B102" s="233"/>
      <c r="C102" s="234"/>
      <c r="D102" s="235" t="s">
        <v>170</v>
      </c>
      <c r="E102" s="234"/>
      <c r="F102" s="237" t="s">
        <v>1183</v>
      </c>
      <c r="G102" s="234"/>
      <c r="H102" s="238">
        <v>19.399000000000001</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170</v>
      </c>
      <c r="AU102" s="244" t="s">
        <v>79</v>
      </c>
      <c r="AV102" s="13" t="s">
        <v>79</v>
      </c>
      <c r="AW102" s="13" t="s">
        <v>4</v>
      </c>
      <c r="AX102" s="13" t="s">
        <v>77</v>
      </c>
      <c r="AY102" s="244" t="s">
        <v>141</v>
      </c>
    </row>
    <row r="103" s="12" customFormat="1" ht="22.8" customHeight="1">
      <c r="A103" s="12"/>
      <c r="B103" s="204"/>
      <c r="C103" s="205"/>
      <c r="D103" s="206" t="s">
        <v>68</v>
      </c>
      <c r="E103" s="218" t="s">
        <v>316</v>
      </c>
      <c r="F103" s="218" t="s">
        <v>317</v>
      </c>
      <c r="G103" s="205"/>
      <c r="H103" s="205"/>
      <c r="I103" s="208"/>
      <c r="J103" s="219">
        <f>BK103</f>
        <v>0</v>
      </c>
      <c r="K103" s="205"/>
      <c r="L103" s="210"/>
      <c r="M103" s="211"/>
      <c r="N103" s="212"/>
      <c r="O103" s="212"/>
      <c r="P103" s="213">
        <f>SUM(P104:P116)</f>
        <v>0</v>
      </c>
      <c r="Q103" s="212"/>
      <c r="R103" s="213">
        <f>SUM(R104:R116)</f>
        <v>0</v>
      </c>
      <c r="S103" s="212"/>
      <c r="T103" s="214">
        <f>SUM(T104:T116)</f>
        <v>0</v>
      </c>
      <c r="U103" s="12"/>
      <c r="V103" s="12"/>
      <c r="W103" s="12"/>
      <c r="X103" s="12"/>
      <c r="Y103" s="12"/>
      <c r="Z103" s="12"/>
      <c r="AA103" s="12"/>
      <c r="AB103" s="12"/>
      <c r="AC103" s="12"/>
      <c r="AD103" s="12"/>
      <c r="AE103" s="12"/>
      <c r="AR103" s="215" t="s">
        <v>77</v>
      </c>
      <c r="AT103" s="216" t="s">
        <v>68</v>
      </c>
      <c r="AU103" s="216" t="s">
        <v>77</v>
      </c>
      <c r="AY103" s="215" t="s">
        <v>141</v>
      </c>
      <c r="BK103" s="217">
        <f>SUM(BK104:BK116)</f>
        <v>0</v>
      </c>
    </row>
    <row r="104" s="2" customFormat="1" ht="24" customHeight="1">
      <c r="A104" s="40"/>
      <c r="B104" s="41"/>
      <c r="C104" s="220" t="s">
        <v>140</v>
      </c>
      <c r="D104" s="220" t="s">
        <v>144</v>
      </c>
      <c r="E104" s="221" t="s">
        <v>526</v>
      </c>
      <c r="F104" s="222" t="s">
        <v>527</v>
      </c>
      <c r="G104" s="223" t="s">
        <v>257</v>
      </c>
      <c r="H104" s="224">
        <v>36</v>
      </c>
      <c r="I104" s="225"/>
      <c r="J104" s="226">
        <f>ROUND(I104*H104,2)</f>
        <v>0</v>
      </c>
      <c r="K104" s="222" t="s">
        <v>197</v>
      </c>
      <c r="L104" s="46"/>
      <c r="M104" s="227" t="s">
        <v>19</v>
      </c>
      <c r="N104" s="228" t="s">
        <v>40</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161</v>
      </c>
      <c r="AT104" s="231" t="s">
        <v>144</v>
      </c>
      <c r="AU104" s="231" t="s">
        <v>79</v>
      </c>
      <c r="AY104" s="19" t="s">
        <v>141</v>
      </c>
      <c r="BE104" s="232">
        <f>IF(N104="základní",J104,0)</f>
        <v>0</v>
      </c>
      <c r="BF104" s="232">
        <f>IF(N104="snížená",J104,0)</f>
        <v>0</v>
      </c>
      <c r="BG104" s="232">
        <f>IF(N104="zákl. přenesená",J104,0)</f>
        <v>0</v>
      </c>
      <c r="BH104" s="232">
        <f>IF(N104="sníž. přenesená",J104,0)</f>
        <v>0</v>
      </c>
      <c r="BI104" s="232">
        <f>IF(N104="nulová",J104,0)</f>
        <v>0</v>
      </c>
      <c r="BJ104" s="19" t="s">
        <v>77</v>
      </c>
      <c r="BK104" s="232">
        <f>ROUND(I104*H104,2)</f>
        <v>0</v>
      </c>
      <c r="BL104" s="19" t="s">
        <v>161</v>
      </c>
      <c r="BM104" s="231" t="s">
        <v>1184</v>
      </c>
    </row>
    <row r="105" s="2" customFormat="1">
      <c r="A105" s="40"/>
      <c r="B105" s="41"/>
      <c r="C105" s="42"/>
      <c r="D105" s="235" t="s">
        <v>199</v>
      </c>
      <c r="E105" s="42"/>
      <c r="F105" s="250" t="s">
        <v>529</v>
      </c>
      <c r="G105" s="42"/>
      <c r="H105" s="42"/>
      <c r="I105" s="138"/>
      <c r="J105" s="42"/>
      <c r="K105" s="42"/>
      <c r="L105" s="46"/>
      <c r="M105" s="251"/>
      <c r="N105" s="252"/>
      <c r="O105" s="86"/>
      <c r="P105" s="86"/>
      <c r="Q105" s="86"/>
      <c r="R105" s="86"/>
      <c r="S105" s="86"/>
      <c r="T105" s="87"/>
      <c r="U105" s="40"/>
      <c r="V105" s="40"/>
      <c r="W105" s="40"/>
      <c r="X105" s="40"/>
      <c r="Y105" s="40"/>
      <c r="Z105" s="40"/>
      <c r="AA105" s="40"/>
      <c r="AB105" s="40"/>
      <c r="AC105" s="40"/>
      <c r="AD105" s="40"/>
      <c r="AE105" s="40"/>
      <c r="AT105" s="19" t="s">
        <v>199</v>
      </c>
      <c r="AU105" s="19" t="s">
        <v>79</v>
      </c>
    </row>
    <row r="106" s="13" customFormat="1">
      <c r="A106" s="13"/>
      <c r="B106" s="233"/>
      <c r="C106" s="234"/>
      <c r="D106" s="235" t="s">
        <v>170</v>
      </c>
      <c r="E106" s="236" t="s">
        <v>19</v>
      </c>
      <c r="F106" s="237" t="s">
        <v>1185</v>
      </c>
      <c r="G106" s="234"/>
      <c r="H106" s="238">
        <v>36</v>
      </c>
      <c r="I106" s="239"/>
      <c r="J106" s="234"/>
      <c r="K106" s="234"/>
      <c r="L106" s="240"/>
      <c r="M106" s="241"/>
      <c r="N106" s="242"/>
      <c r="O106" s="242"/>
      <c r="P106" s="242"/>
      <c r="Q106" s="242"/>
      <c r="R106" s="242"/>
      <c r="S106" s="242"/>
      <c r="T106" s="243"/>
      <c r="U106" s="13"/>
      <c r="V106" s="13"/>
      <c r="W106" s="13"/>
      <c r="X106" s="13"/>
      <c r="Y106" s="13"/>
      <c r="Z106" s="13"/>
      <c r="AA106" s="13"/>
      <c r="AB106" s="13"/>
      <c r="AC106" s="13"/>
      <c r="AD106" s="13"/>
      <c r="AE106" s="13"/>
      <c r="AT106" s="244" t="s">
        <v>170</v>
      </c>
      <c r="AU106" s="244" t="s">
        <v>79</v>
      </c>
      <c r="AV106" s="13" t="s">
        <v>79</v>
      </c>
      <c r="AW106" s="13" t="s">
        <v>31</v>
      </c>
      <c r="AX106" s="13" t="s">
        <v>77</v>
      </c>
      <c r="AY106" s="244" t="s">
        <v>141</v>
      </c>
    </row>
    <row r="107" s="2" customFormat="1" ht="24" customHeight="1">
      <c r="A107" s="40"/>
      <c r="B107" s="41"/>
      <c r="C107" s="220" t="s">
        <v>172</v>
      </c>
      <c r="D107" s="220" t="s">
        <v>144</v>
      </c>
      <c r="E107" s="221" t="s">
        <v>1186</v>
      </c>
      <c r="F107" s="222" t="s">
        <v>1187</v>
      </c>
      <c r="G107" s="223" t="s">
        <v>257</v>
      </c>
      <c r="H107" s="224">
        <v>504</v>
      </c>
      <c r="I107" s="225"/>
      <c r="J107" s="226">
        <f>ROUND(I107*H107,2)</f>
        <v>0</v>
      </c>
      <c r="K107" s="222" t="s">
        <v>197</v>
      </c>
      <c r="L107" s="46"/>
      <c r="M107" s="227" t="s">
        <v>19</v>
      </c>
      <c r="N107" s="228" t="s">
        <v>40</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161</v>
      </c>
      <c r="AT107" s="231" t="s">
        <v>144</v>
      </c>
      <c r="AU107" s="231" t="s">
        <v>79</v>
      </c>
      <c r="AY107" s="19" t="s">
        <v>141</v>
      </c>
      <c r="BE107" s="232">
        <f>IF(N107="základní",J107,0)</f>
        <v>0</v>
      </c>
      <c r="BF107" s="232">
        <f>IF(N107="snížená",J107,0)</f>
        <v>0</v>
      </c>
      <c r="BG107" s="232">
        <f>IF(N107="zákl. přenesená",J107,0)</f>
        <v>0</v>
      </c>
      <c r="BH107" s="232">
        <f>IF(N107="sníž. přenesená",J107,0)</f>
        <v>0</v>
      </c>
      <c r="BI107" s="232">
        <f>IF(N107="nulová",J107,0)</f>
        <v>0</v>
      </c>
      <c r="BJ107" s="19" t="s">
        <v>77</v>
      </c>
      <c r="BK107" s="232">
        <f>ROUND(I107*H107,2)</f>
        <v>0</v>
      </c>
      <c r="BL107" s="19" t="s">
        <v>161</v>
      </c>
      <c r="BM107" s="231" t="s">
        <v>1188</v>
      </c>
    </row>
    <row r="108" s="2" customFormat="1">
      <c r="A108" s="40"/>
      <c r="B108" s="41"/>
      <c r="C108" s="42"/>
      <c r="D108" s="235" t="s">
        <v>199</v>
      </c>
      <c r="E108" s="42"/>
      <c r="F108" s="250" t="s">
        <v>529</v>
      </c>
      <c r="G108" s="42"/>
      <c r="H108" s="42"/>
      <c r="I108" s="138"/>
      <c r="J108" s="42"/>
      <c r="K108" s="42"/>
      <c r="L108" s="46"/>
      <c r="M108" s="251"/>
      <c r="N108" s="252"/>
      <c r="O108" s="86"/>
      <c r="P108" s="86"/>
      <c r="Q108" s="86"/>
      <c r="R108" s="86"/>
      <c r="S108" s="86"/>
      <c r="T108" s="87"/>
      <c r="U108" s="40"/>
      <c r="V108" s="40"/>
      <c r="W108" s="40"/>
      <c r="X108" s="40"/>
      <c r="Y108" s="40"/>
      <c r="Z108" s="40"/>
      <c r="AA108" s="40"/>
      <c r="AB108" s="40"/>
      <c r="AC108" s="40"/>
      <c r="AD108" s="40"/>
      <c r="AE108" s="40"/>
      <c r="AT108" s="19" t="s">
        <v>199</v>
      </c>
      <c r="AU108" s="19" t="s">
        <v>79</v>
      </c>
    </row>
    <row r="109" s="13" customFormat="1">
      <c r="A109" s="13"/>
      <c r="B109" s="233"/>
      <c r="C109" s="234"/>
      <c r="D109" s="235" t="s">
        <v>170</v>
      </c>
      <c r="E109" s="236" t="s">
        <v>19</v>
      </c>
      <c r="F109" s="237" t="s">
        <v>762</v>
      </c>
      <c r="G109" s="234"/>
      <c r="H109" s="238">
        <v>36</v>
      </c>
      <c r="I109" s="239"/>
      <c r="J109" s="234"/>
      <c r="K109" s="234"/>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79</v>
      </c>
      <c r="AV109" s="13" t="s">
        <v>79</v>
      </c>
      <c r="AW109" s="13" t="s">
        <v>31</v>
      </c>
      <c r="AX109" s="13" t="s">
        <v>77</v>
      </c>
      <c r="AY109" s="244" t="s">
        <v>141</v>
      </c>
    </row>
    <row r="110" s="13" customFormat="1">
      <c r="A110" s="13"/>
      <c r="B110" s="233"/>
      <c r="C110" s="234"/>
      <c r="D110" s="235" t="s">
        <v>170</v>
      </c>
      <c r="E110" s="234"/>
      <c r="F110" s="237" t="s">
        <v>1189</v>
      </c>
      <c r="G110" s="234"/>
      <c r="H110" s="238">
        <v>504</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79</v>
      </c>
      <c r="AV110" s="13" t="s">
        <v>79</v>
      </c>
      <c r="AW110" s="13" t="s">
        <v>4</v>
      </c>
      <c r="AX110" s="13" t="s">
        <v>77</v>
      </c>
      <c r="AY110" s="244" t="s">
        <v>141</v>
      </c>
    </row>
    <row r="111" s="2" customFormat="1" ht="24" customHeight="1">
      <c r="A111" s="40"/>
      <c r="B111" s="41"/>
      <c r="C111" s="220" t="s">
        <v>179</v>
      </c>
      <c r="D111" s="220" t="s">
        <v>144</v>
      </c>
      <c r="E111" s="221" t="s">
        <v>1190</v>
      </c>
      <c r="F111" s="222" t="s">
        <v>339</v>
      </c>
      <c r="G111" s="223" t="s">
        <v>257</v>
      </c>
      <c r="H111" s="224">
        <v>13.800000000000001</v>
      </c>
      <c r="I111" s="225"/>
      <c r="J111" s="226">
        <f>ROUND(I111*H111,2)</f>
        <v>0</v>
      </c>
      <c r="K111" s="222" t="s">
        <v>197</v>
      </c>
      <c r="L111" s="46"/>
      <c r="M111" s="227" t="s">
        <v>19</v>
      </c>
      <c r="N111" s="228" t="s">
        <v>40</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161</v>
      </c>
      <c r="AT111" s="231" t="s">
        <v>144</v>
      </c>
      <c r="AU111" s="231" t="s">
        <v>79</v>
      </c>
      <c r="AY111" s="19" t="s">
        <v>141</v>
      </c>
      <c r="BE111" s="232">
        <f>IF(N111="základní",J111,0)</f>
        <v>0</v>
      </c>
      <c r="BF111" s="232">
        <f>IF(N111="snížená",J111,0)</f>
        <v>0</v>
      </c>
      <c r="BG111" s="232">
        <f>IF(N111="zákl. přenesená",J111,0)</f>
        <v>0</v>
      </c>
      <c r="BH111" s="232">
        <f>IF(N111="sníž. přenesená",J111,0)</f>
        <v>0</v>
      </c>
      <c r="BI111" s="232">
        <f>IF(N111="nulová",J111,0)</f>
        <v>0</v>
      </c>
      <c r="BJ111" s="19" t="s">
        <v>77</v>
      </c>
      <c r="BK111" s="232">
        <f>ROUND(I111*H111,2)</f>
        <v>0</v>
      </c>
      <c r="BL111" s="19" t="s">
        <v>161</v>
      </c>
      <c r="BM111" s="231" t="s">
        <v>1191</v>
      </c>
    </row>
    <row r="112" s="2" customFormat="1">
      <c r="A112" s="40"/>
      <c r="B112" s="41"/>
      <c r="C112" s="42"/>
      <c r="D112" s="235" t="s">
        <v>199</v>
      </c>
      <c r="E112" s="42"/>
      <c r="F112" s="250" t="s">
        <v>918</v>
      </c>
      <c r="G112" s="42"/>
      <c r="H112" s="42"/>
      <c r="I112" s="138"/>
      <c r="J112" s="42"/>
      <c r="K112" s="42"/>
      <c r="L112" s="46"/>
      <c r="M112" s="251"/>
      <c r="N112" s="252"/>
      <c r="O112" s="86"/>
      <c r="P112" s="86"/>
      <c r="Q112" s="86"/>
      <c r="R112" s="86"/>
      <c r="S112" s="86"/>
      <c r="T112" s="87"/>
      <c r="U112" s="40"/>
      <c r="V112" s="40"/>
      <c r="W112" s="40"/>
      <c r="X112" s="40"/>
      <c r="Y112" s="40"/>
      <c r="Z112" s="40"/>
      <c r="AA112" s="40"/>
      <c r="AB112" s="40"/>
      <c r="AC112" s="40"/>
      <c r="AD112" s="40"/>
      <c r="AE112" s="40"/>
      <c r="AT112" s="19" t="s">
        <v>199</v>
      </c>
      <c r="AU112" s="19" t="s">
        <v>79</v>
      </c>
    </row>
    <row r="113" s="13" customFormat="1">
      <c r="A113" s="13"/>
      <c r="B113" s="233"/>
      <c r="C113" s="234"/>
      <c r="D113" s="235" t="s">
        <v>170</v>
      </c>
      <c r="E113" s="236" t="s">
        <v>19</v>
      </c>
      <c r="F113" s="237" t="s">
        <v>1192</v>
      </c>
      <c r="G113" s="234"/>
      <c r="H113" s="238">
        <v>13.800000000000001</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79</v>
      </c>
      <c r="AV113" s="13" t="s">
        <v>79</v>
      </c>
      <c r="AW113" s="13" t="s">
        <v>31</v>
      </c>
      <c r="AX113" s="13" t="s">
        <v>77</v>
      </c>
      <c r="AY113" s="244" t="s">
        <v>141</v>
      </c>
    </row>
    <row r="114" s="2" customFormat="1" ht="24" customHeight="1">
      <c r="A114" s="40"/>
      <c r="B114" s="41"/>
      <c r="C114" s="220" t="s">
        <v>238</v>
      </c>
      <c r="D114" s="220" t="s">
        <v>144</v>
      </c>
      <c r="E114" s="221" t="s">
        <v>533</v>
      </c>
      <c r="F114" s="222" t="s">
        <v>256</v>
      </c>
      <c r="G114" s="223" t="s">
        <v>257</v>
      </c>
      <c r="H114" s="224">
        <v>22.199999999999999</v>
      </c>
      <c r="I114" s="225"/>
      <c r="J114" s="226">
        <f>ROUND(I114*H114,2)</f>
        <v>0</v>
      </c>
      <c r="K114" s="222" t="s">
        <v>197</v>
      </c>
      <c r="L114" s="46"/>
      <c r="M114" s="227" t="s">
        <v>19</v>
      </c>
      <c r="N114" s="228" t="s">
        <v>40</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161</v>
      </c>
      <c r="AT114" s="231" t="s">
        <v>144</v>
      </c>
      <c r="AU114" s="231" t="s">
        <v>79</v>
      </c>
      <c r="AY114" s="19" t="s">
        <v>141</v>
      </c>
      <c r="BE114" s="232">
        <f>IF(N114="základní",J114,0)</f>
        <v>0</v>
      </c>
      <c r="BF114" s="232">
        <f>IF(N114="snížená",J114,0)</f>
        <v>0</v>
      </c>
      <c r="BG114" s="232">
        <f>IF(N114="zákl. přenesená",J114,0)</f>
        <v>0</v>
      </c>
      <c r="BH114" s="232">
        <f>IF(N114="sníž. přenesená",J114,0)</f>
        <v>0</v>
      </c>
      <c r="BI114" s="232">
        <f>IF(N114="nulová",J114,0)</f>
        <v>0</v>
      </c>
      <c r="BJ114" s="19" t="s">
        <v>77</v>
      </c>
      <c r="BK114" s="232">
        <f>ROUND(I114*H114,2)</f>
        <v>0</v>
      </c>
      <c r="BL114" s="19" t="s">
        <v>161</v>
      </c>
      <c r="BM114" s="231" t="s">
        <v>1193</v>
      </c>
    </row>
    <row r="115" s="2" customFormat="1">
      <c r="A115" s="40"/>
      <c r="B115" s="41"/>
      <c r="C115" s="42"/>
      <c r="D115" s="235" t="s">
        <v>199</v>
      </c>
      <c r="E115" s="42"/>
      <c r="F115" s="250" t="s">
        <v>333</v>
      </c>
      <c r="G115" s="42"/>
      <c r="H115" s="42"/>
      <c r="I115" s="138"/>
      <c r="J115" s="42"/>
      <c r="K115" s="42"/>
      <c r="L115" s="46"/>
      <c r="M115" s="251"/>
      <c r="N115" s="252"/>
      <c r="O115" s="86"/>
      <c r="P115" s="86"/>
      <c r="Q115" s="86"/>
      <c r="R115" s="86"/>
      <c r="S115" s="86"/>
      <c r="T115" s="87"/>
      <c r="U115" s="40"/>
      <c r="V115" s="40"/>
      <c r="W115" s="40"/>
      <c r="X115" s="40"/>
      <c r="Y115" s="40"/>
      <c r="Z115" s="40"/>
      <c r="AA115" s="40"/>
      <c r="AB115" s="40"/>
      <c r="AC115" s="40"/>
      <c r="AD115" s="40"/>
      <c r="AE115" s="40"/>
      <c r="AT115" s="19" t="s">
        <v>199</v>
      </c>
      <c r="AU115" s="19" t="s">
        <v>79</v>
      </c>
    </row>
    <row r="116" s="13" customFormat="1">
      <c r="A116" s="13"/>
      <c r="B116" s="233"/>
      <c r="C116" s="234"/>
      <c r="D116" s="235" t="s">
        <v>170</v>
      </c>
      <c r="E116" s="236" t="s">
        <v>19</v>
      </c>
      <c r="F116" s="237" t="s">
        <v>1194</v>
      </c>
      <c r="G116" s="234"/>
      <c r="H116" s="238">
        <v>22.199999999999999</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79</v>
      </c>
      <c r="AV116" s="13" t="s">
        <v>79</v>
      </c>
      <c r="AW116" s="13" t="s">
        <v>31</v>
      </c>
      <c r="AX116" s="13" t="s">
        <v>77</v>
      </c>
      <c r="AY116" s="244" t="s">
        <v>141</v>
      </c>
    </row>
    <row r="117" s="12" customFormat="1" ht="25.92" customHeight="1">
      <c r="A117" s="12"/>
      <c r="B117" s="204"/>
      <c r="C117" s="205"/>
      <c r="D117" s="206" t="s">
        <v>68</v>
      </c>
      <c r="E117" s="207" t="s">
        <v>379</v>
      </c>
      <c r="F117" s="207" t="s">
        <v>541</v>
      </c>
      <c r="G117" s="205"/>
      <c r="H117" s="205"/>
      <c r="I117" s="208"/>
      <c r="J117" s="209">
        <f>BK117</f>
        <v>0</v>
      </c>
      <c r="K117" s="205"/>
      <c r="L117" s="210"/>
      <c r="M117" s="211"/>
      <c r="N117" s="212"/>
      <c r="O117" s="212"/>
      <c r="P117" s="213">
        <f>P118+P129+P148</f>
        <v>0</v>
      </c>
      <c r="Q117" s="212"/>
      <c r="R117" s="213">
        <f>R118+R129+R148</f>
        <v>92.46103368</v>
      </c>
      <c r="S117" s="212"/>
      <c r="T117" s="214">
        <f>T118+T129+T148</f>
        <v>0</v>
      </c>
      <c r="U117" s="12"/>
      <c r="V117" s="12"/>
      <c r="W117" s="12"/>
      <c r="X117" s="12"/>
      <c r="Y117" s="12"/>
      <c r="Z117" s="12"/>
      <c r="AA117" s="12"/>
      <c r="AB117" s="12"/>
      <c r="AC117" s="12"/>
      <c r="AD117" s="12"/>
      <c r="AE117" s="12"/>
      <c r="AR117" s="215" t="s">
        <v>155</v>
      </c>
      <c r="AT117" s="216" t="s">
        <v>68</v>
      </c>
      <c r="AU117" s="216" t="s">
        <v>69</v>
      </c>
      <c r="AY117" s="215" t="s">
        <v>141</v>
      </c>
      <c r="BK117" s="217">
        <f>BK118+BK129+BK148</f>
        <v>0</v>
      </c>
    </row>
    <row r="118" s="12" customFormat="1" ht="22.8" customHeight="1">
      <c r="A118" s="12"/>
      <c r="B118" s="204"/>
      <c r="C118" s="205"/>
      <c r="D118" s="206" t="s">
        <v>68</v>
      </c>
      <c r="E118" s="218" t="s">
        <v>1073</v>
      </c>
      <c r="F118" s="218" t="s">
        <v>1074</v>
      </c>
      <c r="G118" s="205"/>
      <c r="H118" s="205"/>
      <c r="I118" s="208"/>
      <c r="J118" s="219">
        <f>BK118</f>
        <v>0</v>
      </c>
      <c r="K118" s="205"/>
      <c r="L118" s="210"/>
      <c r="M118" s="211"/>
      <c r="N118" s="212"/>
      <c r="O118" s="212"/>
      <c r="P118" s="213">
        <f>SUM(P119:P128)</f>
        <v>0</v>
      </c>
      <c r="Q118" s="212"/>
      <c r="R118" s="213">
        <f>SUM(R119:R128)</f>
        <v>0.10939950000000001</v>
      </c>
      <c r="S118" s="212"/>
      <c r="T118" s="214">
        <f>SUM(T119:T128)</f>
        <v>0</v>
      </c>
      <c r="U118" s="12"/>
      <c r="V118" s="12"/>
      <c r="W118" s="12"/>
      <c r="X118" s="12"/>
      <c r="Y118" s="12"/>
      <c r="Z118" s="12"/>
      <c r="AA118" s="12"/>
      <c r="AB118" s="12"/>
      <c r="AC118" s="12"/>
      <c r="AD118" s="12"/>
      <c r="AE118" s="12"/>
      <c r="AR118" s="215" t="s">
        <v>155</v>
      </c>
      <c r="AT118" s="216" t="s">
        <v>68</v>
      </c>
      <c r="AU118" s="216" t="s">
        <v>77</v>
      </c>
      <c r="AY118" s="215" t="s">
        <v>141</v>
      </c>
      <c r="BK118" s="217">
        <f>SUM(BK119:BK128)</f>
        <v>0</v>
      </c>
    </row>
    <row r="119" s="2" customFormat="1" ht="16.5" customHeight="1">
      <c r="A119" s="40"/>
      <c r="B119" s="41"/>
      <c r="C119" s="220" t="s">
        <v>244</v>
      </c>
      <c r="D119" s="220" t="s">
        <v>144</v>
      </c>
      <c r="E119" s="221" t="s">
        <v>1195</v>
      </c>
      <c r="F119" s="222" t="s">
        <v>1196</v>
      </c>
      <c r="G119" s="223" t="s">
        <v>692</v>
      </c>
      <c r="H119" s="224">
        <v>1</v>
      </c>
      <c r="I119" s="225"/>
      <c r="J119" s="226">
        <f>ROUND(I119*H119,2)</f>
        <v>0</v>
      </c>
      <c r="K119" s="222" t="s">
        <v>197</v>
      </c>
      <c r="L119" s="46"/>
      <c r="M119" s="227" t="s">
        <v>19</v>
      </c>
      <c r="N119" s="228" t="s">
        <v>40</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547</v>
      </c>
      <c r="AT119" s="231" t="s">
        <v>144</v>
      </c>
      <c r="AU119" s="231" t="s">
        <v>79</v>
      </c>
      <c r="AY119" s="19" t="s">
        <v>141</v>
      </c>
      <c r="BE119" s="232">
        <f>IF(N119="základní",J119,0)</f>
        <v>0</v>
      </c>
      <c r="BF119" s="232">
        <f>IF(N119="snížená",J119,0)</f>
        <v>0</v>
      </c>
      <c r="BG119" s="232">
        <f>IF(N119="zákl. přenesená",J119,0)</f>
        <v>0</v>
      </c>
      <c r="BH119" s="232">
        <f>IF(N119="sníž. přenesená",J119,0)</f>
        <v>0</v>
      </c>
      <c r="BI119" s="232">
        <f>IF(N119="nulová",J119,0)</f>
        <v>0</v>
      </c>
      <c r="BJ119" s="19" t="s">
        <v>77</v>
      </c>
      <c r="BK119" s="232">
        <f>ROUND(I119*H119,2)</f>
        <v>0</v>
      </c>
      <c r="BL119" s="19" t="s">
        <v>547</v>
      </c>
      <c r="BM119" s="231" t="s">
        <v>1197</v>
      </c>
    </row>
    <row r="120" s="2" customFormat="1" ht="24" customHeight="1">
      <c r="A120" s="40"/>
      <c r="B120" s="41"/>
      <c r="C120" s="220" t="s">
        <v>249</v>
      </c>
      <c r="D120" s="220" t="s">
        <v>144</v>
      </c>
      <c r="E120" s="221" t="s">
        <v>1198</v>
      </c>
      <c r="F120" s="222" t="s">
        <v>1199</v>
      </c>
      <c r="G120" s="223" t="s">
        <v>692</v>
      </c>
      <c r="H120" s="224">
        <v>1</v>
      </c>
      <c r="I120" s="225"/>
      <c r="J120" s="226">
        <f>ROUND(I120*H120,2)</f>
        <v>0</v>
      </c>
      <c r="K120" s="222" t="s">
        <v>197</v>
      </c>
      <c r="L120" s="46"/>
      <c r="M120" s="227" t="s">
        <v>19</v>
      </c>
      <c r="N120" s="228" t="s">
        <v>40</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547</v>
      </c>
      <c r="AT120" s="231" t="s">
        <v>144</v>
      </c>
      <c r="AU120" s="231" t="s">
        <v>79</v>
      </c>
      <c r="AY120" s="19" t="s">
        <v>141</v>
      </c>
      <c r="BE120" s="232">
        <f>IF(N120="základní",J120,0)</f>
        <v>0</v>
      </c>
      <c r="BF120" s="232">
        <f>IF(N120="snížená",J120,0)</f>
        <v>0</v>
      </c>
      <c r="BG120" s="232">
        <f>IF(N120="zákl. přenesená",J120,0)</f>
        <v>0</v>
      </c>
      <c r="BH120" s="232">
        <f>IF(N120="sníž. přenesená",J120,0)</f>
        <v>0</v>
      </c>
      <c r="BI120" s="232">
        <f>IF(N120="nulová",J120,0)</f>
        <v>0</v>
      </c>
      <c r="BJ120" s="19" t="s">
        <v>77</v>
      </c>
      <c r="BK120" s="232">
        <f>ROUND(I120*H120,2)</f>
        <v>0</v>
      </c>
      <c r="BL120" s="19" t="s">
        <v>547</v>
      </c>
      <c r="BM120" s="231" t="s">
        <v>1200</v>
      </c>
    </row>
    <row r="121" s="2" customFormat="1">
      <c r="A121" s="40"/>
      <c r="B121" s="41"/>
      <c r="C121" s="42"/>
      <c r="D121" s="235" t="s">
        <v>199</v>
      </c>
      <c r="E121" s="42"/>
      <c r="F121" s="250" t="s">
        <v>1084</v>
      </c>
      <c r="G121" s="42"/>
      <c r="H121" s="42"/>
      <c r="I121" s="138"/>
      <c r="J121" s="42"/>
      <c r="K121" s="42"/>
      <c r="L121" s="46"/>
      <c r="M121" s="251"/>
      <c r="N121" s="252"/>
      <c r="O121" s="86"/>
      <c r="P121" s="86"/>
      <c r="Q121" s="86"/>
      <c r="R121" s="86"/>
      <c r="S121" s="86"/>
      <c r="T121" s="87"/>
      <c r="U121" s="40"/>
      <c r="V121" s="40"/>
      <c r="W121" s="40"/>
      <c r="X121" s="40"/>
      <c r="Y121" s="40"/>
      <c r="Z121" s="40"/>
      <c r="AA121" s="40"/>
      <c r="AB121" s="40"/>
      <c r="AC121" s="40"/>
      <c r="AD121" s="40"/>
      <c r="AE121" s="40"/>
      <c r="AT121" s="19" t="s">
        <v>199</v>
      </c>
      <c r="AU121" s="19" t="s">
        <v>79</v>
      </c>
    </row>
    <row r="122" s="2" customFormat="1" ht="16.5" customHeight="1">
      <c r="A122" s="40"/>
      <c r="B122" s="41"/>
      <c r="C122" s="220" t="s">
        <v>254</v>
      </c>
      <c r="D122" s="220" t="s">
        <v>144</v>
      </c>
      <c r="E122" s="221" t="s">
        <v>1201</v>
      </c>
      <c r="F122" s="222" t="s">
        <v>1202</v>
      </c>
      <c r="G122" s="223" t="s">
        <v>295</v>
      </c>
      <c r="H122" s="224">
        <v>108</v>
      </c>
      <c r="I122" s="225"/>
      <c r="J122" s="226">
        <f>ROUND(I122*H122,2)</f>
        <v>0</v>
      </c>
      <c r="K122" s="222" t="s">
        <v>19</v>
      </c>
      <c r="L122" s="46"/>
      <c r="M122" s="227" t="s">
        <v>19</v>
      </c>
      <c r="N122" s="228" t="s">
        <v>40</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547</v>
      </c>
      <c r="AT122" s="231" t="s">
        <v>144</v>
      </c>
      <c r="AU122" s="231" t="s">
        <v>79</v>
      </c>
      <c r="AY122" s="19" t="s">
        <v>141</v>
      </c>
      <c r="BE122" s="232">
        <f>IF(N122="základní",J122,0)</f>
        <v>0</v>
      </c>
      <c r="BF122" s="232">
        <f>IF(N122="snížená",J122,0)</f>
        <v>0</v>
      </c>
      <c r="BG122" s="232">
        <f>IF(N122="zákl. přenesená",J122,0)</f>
        <v>0</v>
      </c>
      <c r="BH122" s="232">
        <f>IF(N122="sníž. přenesená",J122,0)</f>
        <v>0</v>
      </c>
      <c r="BI122" s="232">
        <f>IF(N122="nulová",J122,0)</f>
        <v>0</v>
      </c>
      <c r="BJ122" s="19" t="s">
        <v>77</v>
      </c>
      <c r="BK122" s="232">
        <f>ROUND(I122*H122,2)</f>
        <v>0</v>
      </c>
      <c r="BL122" s="19" t="s">
        <v>547</v>
      </c>
      <c r="BM122" s="231" t="s">
        <v>1203</v>
      </c>
    </row>
    <row r="123" s="13" customFormat="1">
      <c r="A123" s="13"/>
      <c r="B123" s="233"/>
      <c r="C123" s="234"/>
      <c r="D123" s="235" t="s">
        <v>170</v>
      </c>
      <c r="E123" s="236" t="s">
        <v>19</v>
      </c>
      <c r="F123" s="237" t="s">
        <v>1204</v>
      </c>
      <c r="G123" s="234"/>
      <c r="H123" s="238">
        <v>108</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79</v>
      </c>
      <c r="AV123" s="13" t="s">
        <v>79</v>
      </c>
      <c r="AW123" s="13" t="s">
        <v>31</v>
      </c>
      <c r="AX123" s="13" t="s">
        <v>77</v>
      </c>
      <c r="AY123" s="244" t="s">
        <v>141</v>
      </c>
    </row>
    <row r="124" s="2" customFormat="1" ht="24" customHeight="1">
      <c r="A124" s="40"/>
      <c r="B124" s="41"/>
      <c r="C124" s="220" t="s">
        <v>262</v>
      </c>
      <c r="D124" s="220" t="s">
        <v>144</v>
      </c>
      <c r="E124" s="221" t="s">
        <v>1205</v>
      </c>
      <c r="F124" s="222" t="s">
        <v>1206</v>
      </c>
      <c r="G124" s="223" t="s">
        <v>295</v>
      </c>
      <c r="H124" s="224">
        <v>151</v>
      </c>
      <c r="I124" s="225"/>
      <c r="J124" s="226">
        <f>ROUND(I124*H124,2)</f>
        <v>0</v>
      </c>
      <c r="K124" s="222" t="s">
        <v>197</v>
      </c>
      <c r="L124" s="46"/>
      <c r="M124" s="227" t="s">
        <v>19</v>
      </c>
      <c r="N124" s="228" t="s">
        <v>40</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547</v>
      </c>
      <c r="AT124" s="231" t="s">
        <v>144</v>
      </c>
      <c r="AU124" s="231" t="s">
        <v>79</v>
      </c>
      <c r="AY124" s="19" t="s">
        <v>141</v>
      </c>
      <c r="BE124" s="232">
        <f>IF(N124="základní",J124,0)</f>
        <v>0</v>
      </c>
      <c r="BF124" s="232">
        <f>IF(N124="snížená",J124,0)</f>
        <v>0</v>
      </c>
      <c r="BG124" s="232">
        <f>IF(N124="zákl. přenesená",J124,0)</f>
        <v>0</v>
      </c>
      <c r="BH124" s="232">
        <f>IF(N124="sníž. přenesená",J124,0)</f>
        <v>0</v>
      </c>
      <c r="BI124" s="232">
        <f>IF(N124="nulová",J124,0)</f>
        <v>0</v>
      </c>
      <c r="BJ124" s="19" t="s">
        <v>77</v>
      </c>
      <c r="BK124" s="232">
        <f>ROUND(I124*H124,2)</f>
        <v>0</v>
      </c>
      <c r="BL124" s="19" t="s">
        <v>547</v>
      </c>
      <c r="BM124" s="231" t="s">
        <v>1207</v>
      </c>
    </row>
    <row r="125" s="14" customFormat="1">
      <c r="A125" s="14"/>
      <c r="B125" s="253"/>
      <c r="C125" s="254"/>
      <c r="D125" s="235" t="s">
        <v>170</v>
      </c>
      <c r="E125" s="255" t="s">
        <v>19</v>
      </c>
      <c r="F125" s="256" t="s">
        <v>1208</v>
      </c>
      <c r="G125" s="254"/>
      <c r="H125" s="255" t="s">
        <v>19</v>
      </c>
      <c r="I125" s="257"/>
      <c r="J125" s="254"/>
      <c r="K125" s="254"/>
      <c r="L125" s="258"/>
      <c r="M125" s="259"/>
      <c r="N125" s="260"/>
      <c r="O125" s="260"/>
      <c r="P125" s="260"/>
      <c r="Q125" s="260"/>
      <c r="R125" s="260"/>
      <c r="S125" s="260"/>
      <c r="T125" s="261"/>
      <c r="U125" s="14"/>
      <c r="V125" s="14"/>
      <c r="W125" s="14"/>
      <c r="X125" s="14"/>
      <c r="Y125" s="14"/>
      <c r="Z125" s="14"/>
      <c r="AA125" s="14"/>
      <c r="AB125" s="14"/>
      <c r="AC125" s="14"/>
      <c r="AD125" s="14"/>
      <c r="AE125" s="14"/>
      <c r="AT125" s="262" t="s">
        <v>170</v>
      </c>
      <c r="AU125" s="262" t="s">
        <v>79</v>
      </c>
      <c r="AV125" s="14" t="s">
        <v>77</v>
      </c>
      <c r="AW125" s="14" t="s">
        <v>31</v>
      </c>
      <c r="AX125" s="14" t="s">
        <v>69</v>
      </c>
      <c r="AY125" s="262" t="s">
        <v>141</v>
      </c>
    </row>
    <row r="126" s="13" customFormat="1">
      <c r="A126" s="13"/>
      <c r="B126" s="233"/>
      <c r="C126" s="234"/>
      <c r="D126" s="235" t="s">
        <v>170</v>
      </c>
      <c r="E126" s="236" t="s">
        <v>19</v>
      </c>
      <c r="F126" s="237" t="s">
        <v>1209</v>
      </c>
      <c r="G126" s="234"/>
      <c r="H126" s="238">
        <v>151</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170</v>
      </c>
      <c r="AU126" s="244" t="s">
        <v>79</v>
      </c>
      <c r="AV126" s="13" t="s">
        <v>79</v>
      </c>
      <c r="AW126" s="13" t="s">
        <v>31</v>
      </c>
      <c r="AX126" s="13" t="s">
        <v>77</v>
      </c>
      <c r="AY126" s="244" t="s">
        <v>141</v>
      </c>
    </row>
    <row r="127" s="2" customFormat="1" ht="16.5" customHeight="1">
      <c r="A127" s="40"/>
      <c r="B127" s="41"/>
      <c r="C127" s="277" t="s">
        <v>267</v>
      </c>
      <c r="D127" s="277" t="s">
        <v>379</v>
      </c>
      <c r="E127" s="278" t="s">
        <v>1210</v>
      </c>
      <c r="F127" s="279" t="s">
        <v>1211</v>
      </c>
      <c r="G127" s="280" t="s">
        <v>295</v>
      </c>
      <c r="H127" s="281">
        <v>173.65000000000001</v>
      </c>
      <c r="I127" s="282"/>
      <c r="J127" s="283">
        <f>ROUND(I127*H127,2)</f>
        <v>0</v>
      </c>
      <c r="K127" s="279" t="s">
        <v>197</v>
      </c>
      <c r="L127" s="284"/>
      <c r="M127" s="285" t="s">
        <v>19</v>
      </c>
      <c r="N127" s="286" t="s">
        <v>40</v>
      </c>
      <c r="O127" s="86"/>
      <c r="P127" s="229">
        <f>O127*H127</f>
        <v>0</v>
      </c>
      <c r="Q127" s="229">
        <v>0.00063000000000000003</v>
      </c>
      <c r="R127" s="229">
        <f>Q127*H127</f>
        <v>0.10939950000000001</v>
      </c>
      <c r="S127" s="229">
        <v>0</v>
      </c>
      <c r="T127" s="230">
        <f>S127*H127</f>
        <v>0</v>
      </c>
      <c r="U127" s="40"/>
      <c r="V127" s="40"/>
      <c r="W127" s="40"/>
      <c r="X127" s="40"/>
      <c r="Y127" s="40"/>
      <c r="Z127" s="40"/>
      <c r="AA127" s="40"/>
      <c r="AB127" s="40"/>
      <c r="AC127" s="40"/>
      <c r="AD127" s="40"/>
      <c r="AE127" s="40"/>
      <c r="AR127" s="231" t="s">
        <v>559</v>
      </c>
      <c r="AT127" s="231" t="s">
        <v>379</v>
      </c>
      <c r="AU127" s="231" t="s">
        <v>79</v>
      </c>
      <c r="AY127" s="19" t="s">
        <v>141</v>
      </c>
      <c r="BE127" s="232">
        <f>IF(N127="základní",J127,0)</f>
        <v>0</v>
      </c>
      <c r="BF127" s="232">
        <f>IF(N127="snížená",J127,0)</f>
        <v>0</v>
      </c>
      <c r="BG127" s="232">
        <f>IF(N127="zákl. přenesená",J127,0)</f>
        <v>0</v>
      </c>
      <c r="BH127" s="232">
        <f>IF(N127="sníž. přenesená",J127,0)</f>
        <v>0</v>
      </c>
      <c r="BI127" s="232">
        <f>IF(N127="nulová",J127,0)</f>
        <v>0</v>
      </c>
      <c r="BJ127" s="19" t="s">
        <v>77</v>
      </c>
      <c r="BK127" s="232">
        <f>ROUND(I127*H127,2)</f>
        <v>0</v>
      </c>
      <c r="BL127" s="19" t="s">
        <v>559</v>
      </c>
      <c r="BM127" s="231" t="s">
        <v>1212</v>
      </c>
    </row>
    <row r="128" s="13" customFormat="1">
      <c r="A128" s="13"/>
      <c r="B128" s="233"/>
      <c r="C128" s="234"/>
      <c r="D128" s="235" t="s">
        <v>170</v>
      </c>
      <c r="E128" s="234"/>
      <c r="F128" s="237" t="s">
        <v>1213</v>
      </c>
      <c r="G128" s="234"/>
      <c r="H128" s="238">
        <v>173.65000000000001</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79</v>
      </c>
      <c r="AV128" s="13" t="s">
        <v>79</v>
      </c>
      <c r="AW128" s="13" t="s">
        <v>4</v>
      </c>
      <c r="AX128" s="13" t="s">
        <v>77</v>
      </c>
      <c r="AY128" s="244" t="s">
        <v>141</v>
      </c>
    </row>
    <row r="129" s="12" customFormat="1" ht="22.8" customHeight="1">
      <c r="A129" s="12"/>
      <c r="B129" s="204"/>
      <c r="C129" s="205"/>
      <c r="D129" s="206" t="s">
        <v>68</v>
      </c>
      <c r="E129" s="218" t="s">
        <v>1099</v>
      </c>
      <c r="F129" s="218" t="s">
        <v>1100</v>
      </c>
      <c r="G129" s="205"/>
      <c r="H129" s="205"/>
      <c r="I129" s="208"/>
      <c r="J129" s="219">
        <f>BK129</f>
        <v>0</v>
      </c>
      <c r="K129" s="205"/>
      <c r="L129" s="210"/>
      <c r="M129" s="211"/>
      <c r="N129" s="212"/>
      <c r="O129" s="212"/>
      <c r="P129" s="213">
        <f>SUM(P130:P147)</f>
        <v>0</v>
      </c>
      <c r="Q129" s="212"/>
      <c r="R129" s="213">
        <f>SUM(R130:R147)</f>
        <v>0.10268000000000001</v>
      </c>
      <c r="S129" s="212"/>
      <c r="T129" s="214">
        <f>SUM(T130:T147)</f>
        <v>0</v>
      </c>
      <c r="U129" s="12"/>
      <c r="V129" s="12"/>
      <c r="W129" s="12"/>
      <c r="X129" s="12"/>
      <c r="Y129" s="12"/>
      <c r="Z129" s="12"/>
      <c r="AA129" s="12"/>
      <c r="AB129" s="12"/>
      <c r="AC129" s="12"/>
      <c r="AD129" s="12"/>
      <c r="AE129" s="12"/>
      <c r="AR129" s="215" t="s">
        <v>155</v>
      </c>
      <c r="AT129" s="216" t="s">
        <v>68</v>
      </c>
      <c r="AU129" s="216" t="s">
        <v>77</v>
      </c>
      <c r="AY129" s="215" t="s">
        <v>141</v>
      </c>
      <c r="BK129" s="217">
        <f>SUM(BK130:BK147)</f>
        <v>0</v>
      </c>
    </row>
    <row r="130" s="2" customFormat="1" ht="16.5" customHeight="1">
      <c r="A130" s="40"/>
      <c r="B130" s="41"/>
      <c r="C130" s="220" t="s">
        <v>284</v>
      </c>
      <c r="D130" s="220" t="s">
        <v>144</v>
      </c>
      <c r="E130" s="221" t="s">
        <v>1101</v>
      </c>
      <c r="F130" s="222" t="s">
        <v>1102</v>
      </c>
      <c r="G130" s="223" t="s">
        <v>862</v>
      </c>
      <c r="H130" s="224">
        <v>2</v>
      </c>
      <c r="I130" s="225"/>
      <c r="J130" s="226">
        <f>ROUND(I130*H130,2)</f>
        <v>0</v>
      </c>
      <c r="K130" s="222" t="s">
        <v>19</v>
      </c>
      <c r="L130" s="46"/>
      <c r="M130" s="227" t="s">
        <v>19</v>
      </c>
      <c r="N130" s="228" t="s">
        <v>40</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547</v>
      </c>
      <c r="AT130" s="231" t="s">
        <v>144</v>
      </c>
      <c r="AU130" s="231" t="s">
        <v>79</v>
      </c>
      <c r="AY130" s="19" t="s">
        <v>141</v>
      </c>
      <c r="BE130" s="232">
        <f>IF(N130="základní",J130,0)</f>
        <v>0</v>
      </c>
      <c r="BF130" s="232">
        <f>IF(N130="snížená",J130,0)</f>
        <v>0</v>
      </c>
      <c r="BG130" s="232">
        <f>IF(N130="zákl. přenesená",J130,0)</f>
        <v>0</v>
      </c>
      <c r="BH130" s="232">
        <f>IF(N130="sníž. přenesená",J130,0)</f>
        <v>0</v>
      </c>
      <c r="BI130" s="232">
        <f>IF(N130="nulová",J130,0)</f>
        <v>0</v>
      </c>
      <c r="BJ130" s="19" t="s">
        <v>77</v>
      </c>
      <c r="BK130" s="232">
        <f>ROUND(I130*H130,2)</f>
        <v>0</v>
      </c>
      <c r="BL130" s="19" t="s">
        <v>547</v>
      </c>
      <c r="BM130" s="231" t="s">
        <v>1214</v>
      </c>
    </row>
    <row r="131" s="13" customFormat="1">
      <c r="A131" s="13"/>
      <c r="B131" s="233"/>
      <c r="C131" s="234"/>
      <c r="D131" s="235" t="s">
        <v>170</v>
      </c>
      <c r="E131" s="236" t="s">
        <v>19</v>
      </c>
      <c r="F131" s="237" t="s">
        <v>79</v>
      </c>
      <c r="G131" s="234"/>
      <c r="H131" s="238">
        <v>2</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170</v>
      </c>
      <c r="AU131" s="244" t="s">
        <v>79</v>
      </c>
      <c r="AV131" s="13" t="s">
        <v>79</v>
      </c>
      <c r="AW131" s="13" t="s">
        <v>31</v>
      </c>
      <c r="AX131" s="13" t="s">
        <v>77</v>
      </c>
      <c r="AY131" s="244" t="s">
        <v>141</v>
      </c>
    </row>
    <row r="132" s="2" customFormat="1" ht="16.5" customHeight="1">
      <c r="A132" s="40"/>
      <c r="B132" s="41"/>
      <c r="C132" s="220" t="s">
        <v>8</v>
      </c>
      <c r="D132" s="220" t="s">
        <v>144</v>
      </c>
      <c r="E132" s="221" t="s">
        <v>1104</v>
      </c>
      <c r="F132" s="222" t="s">
        <v>1105</v>
      </c>
      <c r="G132" s="223" t="s">
        <v>1106</v>
      </c>
      <c r="H132" s="224">
        <v>48</v>
      </c>
      <c r="I132" s="225"/>
      <c r="J132" s="226">
        <f>ROUND(I132*H132,2)</f>
        <v>0</v>
      </c>
      <c r="K132" s="222" t="s">
        <v>19</v>
      </c>
      <c r="L132" s="46"/>
      <c r="M132" s="227" t="s">
        <v>19</v>
      </c>
      <c r="N132" s="228" t="s">
        <v>40</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547</v>
      </c>
      <c r="AT132" s="231" t="s">
        <v>144</v>
      </c>
      <c r="AU132" s="231" t="s">
        <v>79</v>
      </c>
      <c r="AY132" s="19" t="s">
        <v>141</v>
      </c>
      <c r="BE132" s="232">
        <f>IF(N132="základní",J132,0)</f>
        <v>0</v>
      </c>
      <c r="BF132" s="232">
        <f>IF(N132="snížená",J132,0)</f>
        <v>0</v>
      </c>
      <c r="BG132" s="232">
        <f>IF(N132="zákl. přenesená",J132,0)</f>
        <v>0</v>
      </c>
      <c r="BH132" s="232">
        <f>IF(N132="sníž. přenesená",J132,0)</f>
        <v>0</v>
      </c>
      <c r="BI132" s="232">
        <f>IF(N132="nulová",J132,0)</f>
        <v>0</v>
      </c>
      <c r="BJ132" s="19" t="s">
        <v>77</v>
      </c>
      <c r="BK132" s="232">
        <f>ROUND(I132*H132,2)</f>
        <v>0</v>
      </c>
      <c r="BL132" s="19" t="s">
        <v>547</v>
      </c>
      <c r="BM132" s="231" t="s">
        <v>1215</v>
      </c>
    </row>
    <row r="133" s="13" customFormat="1">
      <c r="A133" s="13"/>
      <c r="B133" s="233"/>
      <c r="C133" s="234"/>
      <c r="D133" s="235" t="s">
        <v>170</v>
      </c>
      <c r="E133" s="236" t="s">
        <v>19</v>
      </c>
      <c r="F133" s="237" t="s">
        <v>828</v>
      </c>
      <c r="G133" s="234"/>
      <c r="H133" s="238">
        <v>48</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79</v>
      </c>
      <c r="AV133" s="13" t="s">
        <v>79</v>
      </c>
      <c r="AW133" s="13" t="s">
        <v>31</v>
      </c>
      <c r="AX133" s="13" t="s">
        <v>77</v>
      </c>
      <c r="AY133" s="244" t="s">
        <v>141</v>
      </c>
    </row>
    <row r="134" s="2" customFormat="1" ht="16.5" customHeight="1">
      <c r="A134" s="40"/>
      <c r="B134" s="41"/>
      <c r="C134" s="220" t="s">
        <v>300</v>
      </c>
      <c r="D134" s="220" t="s">
        <v>144</v>
      </c>
      <c r="E134" s="221" t="s">
        <v>1112</v>
      </c>
      <c r="F134" s="222" t="s">
        <v>1113</v>
      </c>
      <c r="G134" s="223" t="s">
        <v>295</v>
      </c>
      <c r="H134" s="224">
        <v>302</v>
      </c>
      <c r="I134" s="225"/>
      <c r="J134" s="226">
        <f>ROUND(I134*H134,2)</f>
        <v>0</v>
      </c>
      <c r="K134" s="222" t="s">
        <v>197</v>
      </c>
      <c r="L134" s="46"/>
      <c r="M134" s="227" t="s">
        <v>19</v>
      </c>
      <c r="N134" s="228" t="s">
        <v>40</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547</v>
      </c>
      <c r="AT134" s="231" t="s">
        <v>144</v>
      </c>
      <c r="AU134" s="231" t="s">
        <v>79</v>
      </c>
      <c r="AY134" s="19" t="s">
        <v>141</v>
      </c>
      <c r="BE134" s="232">
        <f>IF(N134="základní",J134,0)</f>
        <v>0</v>
      </c>
      <c r="BF134" s="232">
        <f>IF(N134="snížená",J134,0)</f>
        <v>0</v>
      </c>
      <c r="BG134" s="232">
        <f>IF(N134="zákl. přenesená",J134,0)</f>
        <v>0</v>
      </c>
      <c r="BH134" s="232">
        <f>IF(N134="sníž. přenesená",J134,0)</f>
        <v>0</v>
      </c>
      <c r="BI134" s="232">
        <f>IF(N134="nulová",J134,0)</f>
        <v>0</v>
      </c>
      <c r="BJ134" s="19" t="s">
        <v>77</v>
      </c>
      <c r="BK134" s="232">
        <f>ROUND(I134*H134,2)</f>
        <v>0</v>
      </c>
      <c r="BL134" s="19" t="s">
        <v>547</v>
      </c>
      <c r="BM134" s="231" t="s">
        <v>1216</v>
      </c>
    </row>
    <row r="135" s="14" customFormat="1">
      <c r="A135" s="14"/>
      <c r="B135" s="253"/>
      <c r="C135" s="254"/>
      <c r="D135" s="235" t="s">
        <v>170</v>
      </c>
      <c r="E135" s="255" t="s">
        <v>19</v>
      </c>
      <c r="F135" s="256" t="s">
        <v>1217</v>
      </c>
      <c r="G135" s="254"/>
      <c r="H135" s="255" t="s">
        <v>19</v>
      </c>
      <c r="I135" s="257"/>
      <c r="J135" s="254"/>
      <c r="K135" s="254"/>
      <c r="L135" s="258"/>
      <c r="M135" s="259"/>
      <c r="N135" s="260"/>
      <c r="O135" s="260"/>
      <c r="P135" s="260"/>
      <c r="Q135" s="260"/>
      <c r="R135" s="260"/>
      <c r="S135" s="260"/>
      <c r="T135" s="261"/>
      <c r="U135" s="14"/>
      <c r="V135" s="14"/>
      <c r="W135" s="14"/>
      <c r="X135" s="14"/>
      <c r="Y135" s="14"/>
      <c r="Z135" s="14"/>
      <c r="AA135" s="14"/>
      <c r="AB135" s="14"/>
      <c r="AC135" s="14"/>
      <c r="AD135" s="14"/>
      <c r="AE135" s="14"/>
      <c r="AT135" s="262" t="s">
        <v>170</v>
      </c>
      <c r="AU135" s="262" t="s">
        <v>79</v>
      </c>
      <c r="AV135" s="14" t="s">
        <v>77</v>
      </c>
      <c r="AW135" s="14" t="s">
        <v>31</v>
      </c>
      <c r="AX135" s="14" t="s">
        <v>69</v>
      </c>
      <c r="AY135" s="262" t="s">
        <v>141</v>
      </c>
    </row>
    <row r="136" s="13" customFormat="1">
      <c r="A136" s="13"/>
      <c r="B136" s="233"/>
      <c r="C136" s="234"/>
      <c r="D136" s="235" t="s">
        <v>170</v>
      </c>
      <c r="E136" s="236" t="s">
        <v>19</v>
      </c>
      <c r="F136" s="237" t="s">
        <v>1218</v>
      </c>
      <c r="G136" s="234"/>
      <c r="H136" s="238">
        <v>302</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170</v>
      </c>
      <c r="AU136" s="244" t="s">
        <v>79</v>
      </c>
      <c r="AV136" s="13" t="s">
        <v>79</v>
      </c>
      <c r="AW136" s="13" t="s">
        <v>31</v>
      </c>
      <c r="AX136" s="13" t="s">
        <v>77</v>
      </c>
      <c r="AY136" s="244" t="s">
        <v>141</v>
      </c>
    </row>
    <row r="137" s="2" customFormat="1" ht="16.5" customHeight="1">
      <c r="A137" s="40"/>
      <c r="B137" s="41"/>
      <c r="C137" s="277" t="s">
        <v>305</v>
      </c>
      <c r="D137" s="277" t="s">
        <v>379</v>
      </c>
      <c r="E137" s="278" t="s">
        <v>1117</v>
      </c>
      <c r="F137" s="279" t="s">
        <v>1118</v>
      </c>
      <c r="G137" s="280" t="s">
        <v>295</v>
      </c>
      <c r="H137" s="281">
        <v>302</v>
      </c>
      <c r="I137" s="282"/>
      <c r="J137" s="283">
        <f>ROUND(I137*H137,2)</f>
        <v>0</v>
      </c>
      <c r="K137" s="279" t="s">
        <v>197</v>
      </c>
      <c r="L137" s="284"/>
      <c r="M137" s="285" t="s">
        <v>19</v>
      </c>
      <c r="N137" s="286" t="s">
        <v>40</v>
      </c>
      <c r="O137" s="86"/>
      <c r="P137" s="229">
        <f>O137*H137</f>
        <v>0</v>
      </c>
      <c r="Q137" s="229">
        <v>0.00034000000000000002</v>
      </c>
      <c r="R137" s="229">
        <f>Q137*H137</f>
        <v>0.10268000000000001</v>
      </c>
      <c r="S137" s="229">
        <v>0</v>
      </c>
      <c r="T137" s="230">
        <f>S137*H137</f>
        <v>0</v>
      </c>
      <c r="U137" s="40"/>
      <c r="V137" s="40"/>
      <c r="W137" s="40"/>
      <c r="X137" s="40"/>
      <c r="Y137" s="40"/>
      <c r="Z137" s="40"/>
      <c r="AA137" s="40"/>
      <c r="AB137" s="40"/>
      <c r="AC137" s="40"/>
      <c r="AD137" s="40"/>
      <c r="AE137" s="40"/>
      <c r="AR137" s="231" t="s">
        <v>559</v>
      </c>
      <c r="AT137" s="231" t="s">
        <v>379</v>
      </c>
      <c r="AU137" s="231" t="s">
        <v>79</v>
      </c>
      <c r="AY137" s="19" t="s">
        <v>141</v>
      </c>
      <c r="BE137" s="232">
        <f>IF(N137="základní",J137,0)</f>
        <v>0</v>
      </c>
      <c r="BF137" s="232">
        <f>IF(N137="snížená",J137,0)</f>
        <v>0</v>
      </c>
      <c r="BG137" s="232">
        <f>IF(N137="zákl. přenesená",J137,0)</f>
        <v>0</v>
      </c>
      <c r="BH137" s="232">
        <f>IF(N137="sníž. přenesená",J137,0)</f>
        <v>0</v>
      </c>
      <c r="BI137" s="232">
        <f>IF(N137="nulová",J137,0)</f>
        <v>0</v>
      </c>
      <c r="BJ137" s="19" t="s">
        <v>77</v>
      </c>
      <c r="BK137" s="232">
        <f>ROUND(I137*H137,2)</f>
        <v>0</v>
      </c>
      <c r="BL137" s="19" t="s">
        <v>559</v>
      </c>
      <c r="BM137" s="231" t="s">
        <v>1219</v>
      </c>
    </row>
    <row r="138" s="2" customFormat="1" ht="16.5" customHeight="1">
      <c r="A138" s="40"/>
      <c r="B138" s="41"/>
      <c r="C138" s="220" t="s">
        <v>311</v>
      </c>
      <c r="D138" s="220" t="s">
        <v>144</v>
      </c>
      <c r="E138" s="221" t="s">
        <v>1108</v>
      </c>
      <c r="F138" s="222" t="s">
        <v>1109</v>
      </c>
      <c r="G138" s="223" t="s">
        <v>295</v>
      </c>
      <c r="H138" s="224">
        <v>216</v>
      </c>
      <c r="I138" s="225"/>
      <c r="J138" s="226">
        <f>ROUND(I138*H138,2)</f>
        <v>0</v>
      </c>
      <c r="K138" s="222" t="s">
        <v>19</v>
      </c>
      <c r="L138" s="46"/>
      <c r="M138" s="227" t="s">
        <v>19</v>
      </c>
      <c r="N138" s="228" t="s">
        <v>40</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547</v>
      </c>
      <c r="AT138" s="231" t="s">
        <v>144</v>
      </c>
      <c r="AU138" s="231" t="s">
        <v>79</v>
      </c>
      <c r="AY138" s="19" t="s">
        <v>141</v>
      </c>
      <c r="BE138" s="232">
        <f>IF(N138="základní",J138,0)</f>
        <v>0</v>
      </c>
      <c r="BF138" s="232">
        <f>IF(N138="snížená",J138,0)</f>
        <v>0</v>
      </c>
      <c r="BG138" s="232">
        <f>IF(N138="zákl. přenesená",J138,0)</f>
        <v>0</v>
      </c>
      <c r="BH138" s="232">
        <f>IF(N138="sníž. přenesená",J138,0)</f>
        <v>0</v>
      </c>
      <c r="BI138" s="232">
        <f>IF(N138="nulová",J138,0)</f>
        <v>0</v>
      </c>
      <c r="BJ138" s="19" t="s">
        <v>77</v>
      </c>
      <c r="BK138" s="232">
        <f>ROUND(I138*H138,2)</f>
        <v>0</v>
      </c>
      <c r="BL138" s="19" t="s">
        <v>547</v>
      </c>
      <c r="BM138" s="231" t="s">
        <v>1220</v>
      </c>
    </row>
    <row r="139" s="13" customFormat="1">
      <c r="A139" s="13"/>
      <c r="B139" s="233"/>
      <c r="C139" s="234"/>
      <c r="D139" s="235" t="s">
        <v>170</v>
      </c>
      <c r="E139" s="236" t="s">
        <v>19</v>
      </c>
      <c r="F139" s="237" t="s">
        <v>1221</v>
      </c>
      <c r="G139" s="234"/>
      <c r="H139" s="238">
        <v>216</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170</v>
      </c>
      <c r="AU139" s="244" t="s">
        <v>79</v>
      </c>
      <c r="AV139" s="13" t="s">
        <v>79</v>
      </c>
      <c r="AW139" s="13" t="s">
        <v>31</v>
      </c>
      <c r="AX139" s="13" t="s">
        <v>77</v>
      </c>
      <c r="AY139" s="244" t="s">
        <v>141</v>
      </c>
    </row>
    <row r="140" s="2" customFormat="1" ht="16.5" customHeight="1">
      <c r="A140" s="40"/>
      <c r="B140" s="41"/>
      <c r="C140" s="220" t="s">
        <v>318</v>
      </c>
      <c r="D140" s="220" t="s">
        <v>144</v>
      </c>
      <c r="E140" s="221" t="s">
        <v>1120</v>
      </c>
      <c r="F140" s="222" t="s">
        <v>1121</v>
      </c>
      <c r="G140" s="223" t="s">
        <v>692</v>
      </c>
      <c r="H140" s="224">
        <v>2</v>
      </c>
      <c r="I140" s="225"/>
      <c r="J140" s="226">
        <f>ROUND(I140*H140,2)</f>
        <v>0</v>
      </c>
      <c r="K140" s="222" t="s">
        <v>197</v>
      </c>
      <c r="L140" s="46"/>
      <c r="M140" s="227" t="s">
        <v>19</v>
      </c>
      <c r="N140" s="228" t="s">
        <v>40</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547</v>
      </c>
      <c r="AT140" s="231" t="s">
        <v>144</v>
      </c>
      <c r="AU140" s="231" t="s">
        <v>79</v>
      </c>
      <c r="AY140" s="19" t="s">
        <v>141</v>
      </c>
      <c r="BE140" s="232">
        <f>IF(N140="základní",J140,0)</f>
        <v>0</v>
      </c>
      <c r="BF140" s="232">
        <f>IF(N140="snížená",J140,0)</f>
        <v>0</v>
      </c>
      <c r="BG140" s="232">
        <f>IF(N140="zákl. přenesená",J140,0)</f>
        <v>0</v>
      </c>
      <c r="BH140" s="232">
        <f>IF(N140="sníž. přenesená",J140,0)</f>
        <v>0</v>
      </c>
      <c r="BI140" s="232">
        <f>IF(N140="nulová",J140,0)</f>
        <v>0</v>
      </c>
      <c r="BJ140" s="19" t="s">
        <v>77</v>
      </c>
      <c r="BK140" s="232">
        <f>ROUND(I140*H140,2)</f>
        <v>0</v>
      </c>
      <c r="BL140" s="19" t="s">
        <v>547</v>
      </c>
      <c r="BM140" s="231" t="s">
        <v>1222</v>
      </c>
    </row>
    <row r="141" s="2" customFormat="1" ht="16.5" customHeight="1">
      <c r="A141" s="40"/>
      <c r="B141" s="41"/>
      <c r="C141" s="220" t="s">
        <v>324</v>
      </c>
      <c r="D141" s="220" t="s">
        <v>144</v>
      </c>
      <c r="E141" s="221" t="s">
        <v>1123</v>
      </c>
      <c r="F141" s="222" t="s">
        <v>1124</v>
      </c>
      <c r="G141" s="223" t="s">
        <v>1125</v>
      </c>
      <c r="H141" s="224">
        <v>0.30199999999999999</v>
      </c>
      <c r="I141" s="225"/>
      <c r="J141" s="226">
        <f>ROUND(I141*H141,2)</f>
        <v>0</v>
      </c>
      <c r="K141" s="222" t="s">
        <v>197</v>
      </c>
      <c r="L141" s="46"/>
      <c r="M141" s="227" t="s">
        <v>19</v>
      </c>
      <c r="N141" s="228" t="s">
        <v>40</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547</v>
      </c>
      <c r="AT141" s="231" t="s">
        <v>144</v>
      </c>
      <c r="AU141" s="231" t="s">
        <v>79</v>
      </c>
      <c r="AY141" s="19" t="s">
        <v>141</v>
      </c>
      <c r="BE141" s="232">
        <f>IF(N141="základní",J141,0)</f>
        <v>0</v>
      </c>
      <c r="BF141" s="232">
        <f>IF(N141="snížená",J141,0)</f>
        <v>0</v>
      </c>
      <c r="BG141" s="232">
        <f>IF(N141="zákl. přenesená",J141,0)</f>
        <v>0</v>
      </c>
      <c r="BH141" s="232">
        <f>IF(N141="sníž. přenesená",J141,0)</f>
        <v>0</v>
      </c>
      <c r="BI141" s="232">
        <f>IF(N141="nulová",J141,0)</f>
        <v>0</v>
      </c>
      <c r="BJ141" s="19" t="s">
        <v>77</v>
      </c>
      <c r="BK141" s="232">
        <f>ROUND(I141*H141,2)</f>
        <v>0</v>
      </c>
      <c r="BL141" s="19" t="s">
        <v>547</v>
      </c>
      <c r="BM141" s="231" t="s">
        <v>1223</v>
      </c>
    </row>
    <row r="142" s="2" customFormat="1" ht="16.5" customHeight="1">
      <c r="A142" s="40"/>
      <c r="B142" s="41"/>
      <c r="C142" s="220" t="s">
        <v>7</v>
      </c>
      <c r="D142" s="220" t="s">
        <v>144</v>
      </c>
      <c r="E142" s="221" t="s">
        <v>1127</v>
      </c>
      <c r="F142" s="222" t="s">
        <v>1128</v>
      </c>
      <c r="G142" s="223" t="s">
        <v>295</v>
      </c>
      <c r="H142" s="224">
        <v>220</v>
      </c>
      <c r="I142" s="225"/>
      <c r="J142" s="226">
        <f>ROUND(I142*H142,2)</f>
        <v>0</v>
      </c>
      <c r="K142" s="222" t="s">
        <v>197</v>
      </c>
      <c r="L142" s="46"/>
      <c r="M142" s="227" t="s">
        <v>19</v>
      </c>
      <c r="N142" s="228" t="s">
        <v>40</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547</v>
      </c>
      <c r="AT142" s="231" t="s">
        <v>144</v>
      </c>
      <c r="AU142" s="231" t="s">
        <v>79</v>
      </c>
      <c r="AY142" s="19" t="s">
        <v>141</v>
      </c>
      <c r="BE142" s="232">
        <f>IF(N142="základní",J142,0)</f>
        <v>0</v>
      </c>
      <c r="BF142" s="232">
        <f>IF(N142="snížená",J142,0)</f>
        <v>0</v>
      </c>
      <c r="BG142" s="232">
        <f>IF(N142="zákl. přenesená",J142,0)</f>
        <v>0</v>
      </c>
      <c r="BH142" s="232">
        <f>IF(N142="sníž. přenesená",J142,0)</f>
        <v>0</v>
      </c>
      <c r="BI142" s="232">
        <f>IF(N142="nulová",J142,0)</f>
        <v>0</v>
      </c>
      <c r="BJ142" s="19" t="s">
        <v>77</v>
      </c>
      <c r="BK142" s="232">
        <f>ROUND(I142*H142,2)</f>
        <v>0</v>
      </c>
      <c r="BL142" s="19" t="s">
        <v>547</v>
      </c>
      <c r="BM142" s="231" t="s">
        <v>1224</v>
      </c>
    </row>
    <row r="143" s="13" customFormat="1">
      <c r="A143" s="13"/>
      <c r="B143" s="233"/>
      <c r="C143" s="234"/>
      <c r="D143" s="235" t="s">
        <v>170</v>
      </c>
      <c r="E143" s="236" t="s">
        <v>19</v>
      </c>
      <c r="F143" s="237" t="s">
        <v>1225</v>
      </c>
      <c r="G143" s="234"/>
      <c r="H143" s="238">
        <v>220</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170</v>
      </c>
      <c r="AU143" s="244" t="s">
        <v>79</v>
      </c>
      <c r="AV143" s="13" t="s">
        <v>79</v>
      </c>
      <c r="AW143" s="13" t="s">
        <v>31</v>
      </c>
      <c r="AX143" s="13" t="s">
        <v>77</v>
      </c>
      <c r="AY143" s="244" t="s">
        <v>141</v>
      </c>
    </row>
    <row r="144" s="2" customFormat="1" ht="16.5" customHeight="1">
      <c r="A144" s="40"/>
      <c r="B144" s="41"/>
      <c r="C144" s="220" t="s">
        <v>337</v>
      </c>
      <c r="D144" s="220" t="s">
        <v>144</v>
      </c>
      <c r="E144" s="221" t="s">
        <v>1131</v>
      </c>
      <c r="F144" s="222" t="s">
        <v>1132</v>
      </c>
      <c r="G144" s="223" t="s">
        <v>295</v>
      </c>
      <c r="H144" s="224">
        <v>180</v>
      </c>
      <c r="I144" s="225"/>
      <c r="J144" s="226">
        <f>ROUND(I144*H144,2)</f>
        <v>0</v>
      </c>
      <c r="K144" s="222" t="s">
        <v>19</v>
      </c>
      <c r="L144" s="46"/>
      <c r="M144" s="227" t="s">
        <v>19</v>
      </c>
      <c r="N144" s="228" t="s">
        <v>40</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547</v>
      </c>
      <c r="AT144" s="231" t="s">
        <v>144</v>
      </c>
      <c r="AU144" s="231" t="s">
        <v>79</v>
      </c>
      <c r="AY144" s="19" t="s">
        <v>141</v>
      </c>
      <c r="BE144" s="232">
        <f>IF(N144="základní",J144,0)</f>
        <v>0</v>
      </c>
      <c r="BF144" s="232">
        <f>IF(N144="snížená",J144,0)</f>
        <v>0</v>
      </c>
      <c r="BG144" s="232">
        <f>IF(N144="zákl. přenesená",J144,0)</f>
        <v>0</v>
      </c>
      <c r="BH144" s="232">
        <f>IF(N144="sníž. přenesená",J144,0)</f>
        <v>0</v>
      </c>
      <c r="BI144" s="232">
        <f>IF(N144="nulová",J144,0)</f>
        <v>0</v>
      </c>
      <c r="BJ144" s="19" t="s">
        <v>77</v>
      </c>
      <c r="BK144" s="232">
        <f>ROUND(I144*H144,2)</f>
        <v>0</v>
      </c>
      <c r="BL144" s="19" t="s">
        <v>547</v>
      </c>
      <c r="BM144" s="231" t="s">
        <v>1226</v>
      </c>
    </row>
    <row r="145" s="13" customFormat="1">
      <c r="A145" s="13"/>
      <c r="B145" s="233"/>
      <c r="C145" s="234"/>
      <c r="D145" s="235" t="s">
        <v>170</v>
      </c>
      <c r="E145" s="236" t="s">
        <v>19</v>
      </c>
      <c r="F145" s="237" t="s">
        <v>1227</v>
      </c>
      <c r="G145" s="234"/>
      <c r="H145" s="238">
        <v>180</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170</v>
      </c>
      <c r="AU145" s="244" t="s">
        <v>79</v>
      </c>
      <c r="AV145" s="13" t="s">
        <v>79</v>
      </c>
      <c r="AW145" s="13" t="s">
        <v>31</v>
      </c>
      <c r="AX145" s="13" t="s">
        <v>77</v>
      </c>
      <c r="AY145" s="244" t="s">
        <v>141</v>
      </c>
    </row>
    <row r="146" s="2" customFormat="1" ht="16.5" customHeight="1">
      <c r="A146" s="40"/>
      <c r="B146" s="41"/>
      <c r="C146" s="220" t="s">
        <v>344</v>
      </c>
      <c r="D146" s="220" t="s">
        <v>144</v>
      </c>
      <c r="E146" s="221" t="s">
        <v>1135</v>
      </c>
      <c r="F146" s="222" t="s">
        <v>1136</v>
      </c>
      <c r="G146" s="223" t="s">
        <v>692</v>
      </c>
      <c r="H146" s="224">
        <v>1</v>
      </c>
      <c r="I146" s="225"/>
      <c r="J146" s="226">
        <f>ROUND(I146*H146,2)</f>
        <v>0</v>
      </c>
      <c r="K146" s="222" t="s">
        <v>197</v>
      </c>
      <c r="L146" s="46"/>
      <c r="M146" s="227" t="s">
        <v>19</v>
      </c>
      <c r="N146" s="228" t="s">
        <v>40</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547</v>
      </c>
      <c r="AT146" s="231" t="s">
        <v>144</v>
      </c>
      <c r="AU146" s="231" t="s">
        <v>79</v>
      </c>
      <c r="AY146" s="19" t="s">
        <v>141</v>
      </c>
      <c r="BE146" s="232">
        <f>IF(N146="základní",J146,0)</f>
        <v>0</v>
      </c>
      <c r="BF146" s="232">
        <f>IF(N146="snížená",J146,0)</f>
        <v>0</v>
      </c>
      <c r="BG146" s="232">
        <f>IF(N146="zákl. přenesená",J146,0)</f>
        <v>0</v>
      </c>
      <c r="BH146" s="232">
        <f>IF(N146="sníž. přenesená",J146,0)</f>
        <v>0</v>
      </c>
      <c r="BI146" s="232">
        <f>IF(N146="nulová",J146,0)</f>
        <v>0</v>
      </c>
      <c r="BJ146" s="19" t="s">
        <v>77</v>
      </c>
      <c r="BK146" s="232">
        <f>ROUND(I146*H146,2)</f>
        <v>0</v>
      </c>
      <c r="BL146" s="19" t="s">
        <v>547</v>
      </c>
      <c r="BM146" s="231" t="s">
        <v>1228</v>
      </c>
    </row>
    <row r="147" s="2" customFormat="1" ht="16.5" customHeight="1">
      <c r="A147" s="40"/>
      <c r="B147" s="41"/>
      <c r="C147" s="220" t="s">
        <v>353</v>
      </c>
      <c r="D147" s="220" t="s">
        <v>144</v>
      </c>
      <c r="E147" s="221" t="s">
        <v>1138</v>
      </c>
      <c r="F147" s="222" t="s">
        <v>1139</v>
      </c>
      <c r="G147" s="223" t="s">
        <v>692</v>
      </c>
      <c r="H147" s="224">
        <v>1</v>
      </c>
      <c r="I147" s="225"/>
      <c r="J147" s="226">
        <f>ROUND(I147*H147,2)</f>
        <v>0</v>
      </c>
      <c r="K147" s="222" t="s">
        <v>19</v>
      </c>
      <c r="L147" s="46"/>
      <c r="M147" s="227" t="s">
        <v>19</v>
      </c>
      <c r="N147" s="228" t="s">
        <v>40</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547</v>
      </c>
      <c r="AT147" s="231" t="s">
        <v>144</v>
      </c>
      <c r="AU147" s="231" t="s">
        <v>79</v>
      </c>
      <c r="AY147" s="19" t="s">
        <v>141</v>
      </c>
      <c r="BE147" s="232">
        <f>IF(N147="základní",J147,0)</f>
        <v>0</v>
      </c>
      <c r="BF147" s="232">
        <f>IF(N147="snížená",J147,0)</f>
        <v>0</v>
      </c>
      <c r="BG147" s="232">
        <f>IF(N147="zákl. přenesená",J147,0)</f>
        <v>0</v>
      </c>
      <c r="BH147" s="232">
        <f>IF(N147="sníž. přenesená",J147,0)</f>
        <v>0</v>
      </c>
      <c r="BI147" s="232">
        <f>IF(N147="nulová",J147,0)</f>
        <v>0</v>
      </c>
      <c r="BJ147" s="19" t="s">
        <v>77</v>
      </c>
      <c r="BK147" s="232">
        <f>ROUND(I147*H147,2)</f>
        <v>0</v>
      </c>
      <c r="BL147" s="19" t="s">
        <v>547</v>
      </c>
      <c r="BM147" s="231" t="s">
        <v>1229</v>
      </c>
    </row>
    <row r="148" s="12" customFormat="1" ht="22.8" customHeight="1">
      <c r="A148" s="12"/>
      <c r="B148" s="204"/>
      <c r="C148" s="205"/>
      <c r="D148" s="206" t="s">
        <v>68</v>
      </c>
      <c r="E148" s="218" t="s">
        <v>542</v>
      </c>
      <c r="F148" s="218" t="s">
        <v>543</v>
      </c>
      <c r="G148" s="205"/>
      <c r="H148" s="205"/>
      <c r="I148" s="208"/>
      <c r="J148" s="219">
        <f>BK148</f>
        <v>0</v>
      </c>
      <c r="K148" s="205"/>
      <c r="L148" s="210"/>
      <c r="M148" s="211"/>
      <c r="N148" s="212"/>
      <c r="O148" s="212"/>
      <c r="P148" s="213">
        <f>SUM(P149:P201)</f>
        <v>0</v>
      </c>
      <c r="Q148" s="212"/>
      <c r="R148" s="213">
        <f>SUM(R149:R201)</f>
        <v>92.248954179999998</v>
      </c>
      <c r="S148" s="212"/>
      <c r="T148" s="214">
        <f>SUM(T149:T201)</f>
        <v>0</v>
      </c>
      <c r="U148" s="12"/>
      <c r="V148" s="12"/>
      <c r="W148" s="12"/>
      <c r="X148" s="12"/>
      <c r="Y148" s="12"/>
      <c r="Z148" s="12"/>
      <c r="AA148" s="12"/>
      <c r="AB148" s="12"/>
      <c r="AC148" s="12"/>
      <c r="AD148" s="12"/>
      <c r="AE148" s="12"/>
      <c r="AR148" s="215" t="s">
        <v>155</v>
      </c>
      <c r="AT148" s="216" t="s">
        <v>68</v>
      </c>
      <c r="AU148" s="216" t="s">
        <v>77</v>
      </c>
      <c r="AY148" s="215" t="s">
        <v>141</v>
      </c>
      <c r="BK148" s="217">
        <f>SUM(BK149:BK201)</f>
        <v>0</v>
      </c>
    </row>
    <row r="149" s="2" customFormat="1" ht="16.5" customHeight="1">
      <c r="A149" s="40"/>
      <c r="B149" s="41"/>
      <c r="C149" s="220" t="s">
        <v>532</v>
      </c>
      <c r="D149" s="220" t="s">
        <v>144</v>
      </c>
      <c r="E149" s="221" t="s">
        <v>1144</v>
      </c>
      <c r="F149" s="222" t="s">
        <v>1145</v>
      </c>
      <c r="G149" s="223" t="s">
        <v>1125</v>
      </c>
      <c r="H149" s="224">
        <v>0.151</v>
      </c>
      <c r="I149" s="225"/>
      <c r="J149" s="226">
        <f>ROUND(I149*H149,2)</f>
        <v>0</v>
      </c>
      <c r="K149" s="222" t="s">
        <v>197</v>
      </c>
      <c r="L149" s="46"/>
      <c r="M149" s="227" t="s">
        <v>19</v>
      </c>
      <c r="N149" s="228" t="s">
        <v>40</v>
      </c>
      <c r="O149" s="86"/>
      <c r="P149" s="229">
        <f>O149*H149</f>
        <v>0</v>
      </c>
      <c r="Q149" s="229">
        <v>0.0088000000000000005</v>
      </c>
      <c r="R149" s="229">
        <f>Q149*H149</f>
        <v>0.0013288</v>
      </c>
      <c r="S149" s="229">
        <v>0</v>
      </c>
      <c r="T149" s="230">
        <f>S149*H149</f>
        <v>0</v>
      </c>
      <c r="U149" s="40"/>
      <c r="V149" s="40"/>
      <c r="W149" s="40"/>
      <c r="X149" s="40"/>
      <c r="Y149" s="40"/>
      <c r="Z149" s="40"/>
      <c r="AA149" s="40"/>
      <c r="AB149" s="40"/>
      <c r="AC149" s="40"/>
      <c r="AD149" s="40"/>
      <c r="AE149" s="40"/>
      <c r="AR149" s="231" t="s">
        <v>547</v>
      </c>
      <c r="AT149" s="231" t="s">
        <v>144</v>
      </c>
      <c r="AU149" s="231" t="s">
        <v>79</v>
      </c>
      <c r="AY149" s="19" t="s">
        <v>141</v>
      </c>
      <c r="BE149" s="232">
        <f>IF(N149="základní",J149,0)</f>
        <v>0</v>
      </c>
      <c r="BF149" s="232">
        <f>IF(N149="snížená",J149,0)</f>
        <v>0</v>
      </c>
      <c r="BG149" s="232">
        <f>IF(N149="zákl. přenesená",J149,0)</f>
        <v>0</v>
      </c>
      <c r="BH149" s="232">
        <f>IF(N149="sníž. přenesená",J149,0)</f>
        <v>0</v>
      </c>
      <c r="BI149" s="232">
        <f>IF(N149="nulová",J149,0)</f>
        <v>0</v>
      </c>
      <c r="BJ149" s="19" t="s">
        <v>77</v>
      </c>
      <c r="BK149" s="232">
        <f>ROUND(I149*H149,2)</f>
        <v>0</v>
      </c>
      <c r="BL149" s="19" t="s">
        <v>547</v>
      </c>
      <c r="BM149" s="231" t="s">
        <v>1230</v>
      </c>
    </row>
    <row r="150" s="2" customFormat="1">
      <c r="A150" s="40"/>
      <c r="B150" s="41"/>
      <c r="C150" s="42"/>
      <c r="D150" s="235" t="s">
        <v>199</v>
      </c>
      <c r="E150" s="42"/>
      <c r="F150" s="250" t="s">
        <v>1147</v>
      </c>
      <c r="G150" s="42"/>
      <c r="H150" s="42"/>
      <c r="I150" s="138"/>
      <c r="J150" s="42"/>
      <c r="K150" s="42"/>
      <c r="L150" s="46"/>
      <c r="M150" s="251"/>
      <c r="N150" s="252"/>
      <c r="O150" s="86"/>
      <c r="P150" s="86"/>
      <c r="Q150" s="86"/>
      <c r="R150" s="86"/>
      <c r="S150" s="86"/>
      <c r="T150" s="87"/>
      <c r="U150" s="40"/>
      <c r="V150" s="40"/>
      <c r="W150" s="40"/>
      <c r="X150" s="40"/>
      <c r="Y150" s="40"/>
      <c r="Z150" s="40"/>
      <c r="AA150" s="40"/>
      <c r="AB150" s="40"/>
      <c r="AC150" s="40"/>
      <c r="AD150" s="40"/>
      <c r="AE150" s="40"/>
      <c r="AT150" s="19" t="s">
        <v>199</v>
      </c>
      <c r="AU150" s="19" t="s">
        <v>79</v>
      </c>
    </row>
    <row r="151" s="2" customFormat="1" ht="24" customHeight="1">
      <c r="A151" s="40"/>
      <c r="B151" s="41"/>
      <c r="C151" s="220" t="s">
        <v>536</v>
      </c>
      <c r="D151" s="220" t="s">
        <v>144</v>
      </c>
      <c r="E151" s="221" t="s">
        <v>1231</v>
      </c>
      <c r="F151" s="222" t="s">
        <v>1232</v>
      </c>
      <c r="G151" s="223" t="s">
        <v>196</v>
      </c>
      <c r="H151" s="224">
        <v>60</v>
      </c>
      <c r="I151" s="225"/>
      <c r="J151" s="226">
        <f>ROUND(I151*H151,2)</f>
        <v>0</v>
      </c>
      <c r="K151" s="222" t="s">
        <v>197</v>
      </c>
      <c r="L151" s="46"/>
      <c r="M151" s="227" t="s">
        <v>19</v>
      </c>
      <c r="N151" s="228" t="s">
        <v>40</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547</v>
      </c>
      <c r="AT151" s="231" t="s">
        <v>144</v>
      </c>
      <c r="AU151" s="231" t="s">
        <v>79</v>
      </c>
      <c r="AY151" s="19" t="s">
        <v>141</v>
      </c>
      <c r="BE151" s="232">
        <f>IF(N151="základní",J151,0)</f>
        <v>0</v>
      </c>
      <c r="BF151" s="232">
        <f>IF(N151="snížená",J151,0)</f>
        <v>0</v>
      </c>
      <c r="BG151" s="232">
        <f>IF(N151="zákl. přenesená",J151,0)</f>
        <v>0</v>
      </c>
      <c r="BH151" s="232">
        <f>IF(N151="sníž. přenesená",J151,0)</f>
        <v>0</v>
      </c>
      <c r="BI151" s="232">
        <f>IF(N151="nulová",J151,0)</f>
        <v>0</v>
      </c>
      <c r="BJ151" s="19" t="s">
        <v>77</v>
      </c>
      <c r="BK151" s="232">
        <f>ROUND(I151*H151,2)</f>
        <v>0</v>
      </c>
      <c r="BL151" s="19" t="s">
        <v>547</v>
      </c>
      <c r="BM151" s="231" t="s">
        <v>1233</v>
      </c>
    </row>
    <row r="152" s="2" customFormat="1">
      <c r="A152" s="40"/>
      <c r="B152" s="41"/>
      <c r="C152" s="42"/>
      <c r="D152" s="235" t="s">
        <v>199</v>
      </c>
      <c r="E152" s="42"/>
      <c r="F152" s="250" t="s">
        <v>1234</v>
      </c>
      <c r="G152" s="42"/>
      <c r="H152" s="42"/>
      <c r="I152" s="138"/>
      <c r="J152" s="42"/>
      <c r="K152" s="42"/>
      <c r="L152" s="46"/>
      <c r="M152" s="251"/>
      <c r="N152" s="252"/>
      <c r="O152" s="86"/>
      <c r="P152" s="86"/>
      <c r="Q152" s="86"/>
      <c r="R152" s="86"/>
      <c r="S152" s="86"/>
      <c r="T152" s="87"/>
      <c r="U152" s="40"/>
      <c r="V152" s="40"/>
      <c r="W152" s="40"/>
      <c r="X152" s="40"/>
      <c r="Y152" s="40"/>
      <c r="Z152" s="40"/>
      <c r="AA152" s="40"/>
      <c r="AB152" s="40"/>
      <c r="AC152" s="40"/>
      <c r="AD152" s="40"/>
      <c r="AE152" s="40"/>
      <c r="AT152" s="19" t="s">
        <v>199</v>
      </c>
      <c r="AU152" s="19" t="s">
        <v>79</v>
      </c>
    </row>
    <row r="153" s="13" customFormat="1">
      <c r="A153" s="13"/>
      <c r="B153" s="233"/>
      <c r="C153" s="234"/>
      <c r="D153" s="235" t="s">
        <v>170</v>
      </c>
      <c r="E153" s="236" t="s">
        <v>19</v>
      </c>
      <c r="F153" s="237" t="s">
        <v>1235</v>
      </c>
      <c r="G153" s="234"/>
      <c r="H153" s="238">
        <v>60</v>
      </c>
      <c r="I153" s="239"/>
      <c r="J153" s="234"/>
      <c r="K153" s="234"/>
      <c r="L153" s="240"/>
      <c r="M153" s="241"/>
      <c r="N153" s="242"/>
      <c r="O153" s="242"/>
      <c r="P153" s="242"/>
      <c r="Q153" s="242"/>
      <c r="R153" s="242"/>
      <c r="S153" s="242"/>
      <c r="T153" s="243"/>
      <c r="U153" s="13"/>
      <c r="V153" s="13"/>
      <c r="W153" s="13"/>
      <c r="X153" s="13"/>
      <c r="Y153" s="13"/>
      <c r="Z153" s="13"/>
      <c r="AA153" s="13"/>
      <c r="AB153" s="13"/>
      <c r="AC153" s="13"/>
      <c r="AD153" s="13"/>
      <c r="AE153" s="13"/>
      <c r="AT153" s="244" t="s">
        <v>170</v>
      </c>
      <c r="AU153" s="244" t="s">
        <v>79</v>
      </c>
      <c r="AV153" s="13" t="s">
        <v>79</v>
      </c>
      <c r="AW153" s="13" t="s">
        <v>31</v>
      </c>
      <c r="AX153" s="13" t="s">
        <v>77</v>
      </c>
      <c r="AY153" s="244" t="s">
        <v>141</v>
      </c>
    </row>
    <row r="154" s="2" customFormat="1" ht="24" customHeight="1">
      <c r="A154" s="40"/>
      <c r="B154" s="41"/>
      <c r="C154" s="220" t="s">
        <v>544</v>
      </c>
      <c r="D154" s="220" t="s">
        <v>144</v>
      </c>
      <c r="E154" s="221" t="s">
        <v>1236</v>
      </c>
      <c r="F154" s="222" t="s">
        <v>1237</v>
      </c>
      <c r="G154" s="223" t="s">
        <v>295</v>
      </c>
      <c r="H154" s="224">
        <v>4</v>
      </c>
      <c r="I154" s="225"/>
      <c r="J154" s="226">
        <f>ROUND(I154*H154,2)</f>
        <v>0</v>
      </c>
      <c r="K154" s="222" t="s">
        <v>197</v>
      </c>
      <c r="L154" s="46"/>
      <c r="M154" s="227" t="s">
        <v>19</v>
      </c>
      <c r="N154" s="228" t="s">
        <v>40</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547</v>
      </c>
      <c r="AT154" s="231" t="s">
        <v>144</v>
      </c>
      <c r="AU154" s="231" t="s">
        <v>79</v>
      </c>
      <c r="AY154" s="19" t="s">
        <v>141</v>
      </c>
      <c r="BE154" s="232">
        <f>IF(N154="základní",J154,0)</f>
        <v>0</v>
      </c>
      <c r="BF154" s="232">
        <f>IF(N154="snížená",J154,0)</f>
        <v>0</v>
      </c>
      <c r="BG154" s="232">
        <f>IF(N154="zákl. přenesená",J154,0)</f>
        <v>0</v>
      </c>
      <c r="BH154" s="232">
        <f>IF(N154="sníž. přenesená",J154,0)</f>
        <v>0</v>
      </c>
      <c r="BI154" s="232">
        <f>IF(N154="nulová",J154,0)</f>
        <v>0</v>
      </c>
      <c r="BJ154" s="19" t="s">
        <v>77</v>
      </c>
      <c r="BK154" s="232">
        <f>ROUND(I154*H154,2)</f>
        <v>0</v>
      </c>
      <c r="BL154" s="19" t="s">
        <v>547</v>
      </c>
      <c r="BM154" s="231" t="s">
        <v>1238</v>
      </c>
    </row>
    <row r="155" s="2" customFormat="1">
      <c r="A155" s="40"/>
      <c r="B155" s="41"/>
      <c r="C155" s="42"/>
      <c r="D155" s="235" t="s">
        <v>199</v>
      </c>
      <c r="E155" s="42"/>
      <c r="F155" s="250" t="s">
        <v>1234</v>
      </c>
      <c r="G155" s="42"/>
      <c r="H155" s="42"/>
      <c r="I155" s="138"/>
      <c r="J155" s="42"/>
      <c r="K155" s="42"/>
      <c r="L155" s="46"/>
      <c r="M155" s="251"/>
      <c r="N155" s="252"/>
      <c r="O155" s="86"/>
      <c r="P155" s="86"/>
      <c r="Q155" s="86"/>
      <c r="R155" s="86"/>
      <c r="S155" s="86"/>
      <c r="T155" s="87"/>
      <c r="U155" s="40"/>
      <c r="V155" s="40"/>
      <c r="W155" s="40"/>
      <c r="X155" s="40"/>
      <c r="Y155" s="40"/>
      <c r="Z155" s="40"/>
      <c r="AA155" s="40"/>
      <c r="AB155" s="40"/>
      <c r="AC155" s="40"/>
      <c r="AD155" s="40"/>
      <c r="AE155" s="40"/>
      <c r="AT155" s="19" t="s">
        <v>199</v>
      </c>
      <c r="AU155" s="19" t="s">
        <v>79</v>
      </c>
    </row>
    <row r="156" s="2" customFormat="1" ht="24" customHeight="1">
      <c r="A156" s="40"/>
      <c r="B156" s="41"/>
      <c r="C156" s="220" t="s">
        <v>550</v>
      </c>
      <c r="D156" s="220" t="s">
        <v>144</v>
      </c>
      <c r="E156" s="221" t="s">
        <v>1239</v>
      </c>
      <c r="F156" s="222" t="s">
        <v>1240</v>
      </c>
      <c r="G156" s="223" t="s">
        <v>196</v>
      </c>
      <c r="H156" s="224">
        <v>15</v>
      </c>
      <c r="I156" s="225"/>
      <c r="J156" s="226">
        <f>ROUND(I156*H156,2)</f>
        <v>0</v>
      </c>
      <c r="K156" s="222" t="s">
        <v>197</v>
      </c>
      <c r="L156" s="46"/>
      <c r="M156" s="227" t="s">
        <v>19</v>
      </c>
      <c r="N156" s="228" t="s">
        <v>40</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547</v>
      </c>
      <c r="AT156" s="231" t="s">
        <v>144</v>
      </c>
      <c r="AU156" s="231" t="s">
        <v>79</v>
      </c>
      <c r="AY156" s="19" t="s">
        <v>141</v>
      </c>
      <c r="BE156" s="232">
        <f>IF(N156="základní",J156,0)</f>
        <v>0</v>
      </c>
      <c r="BF156" s="232">
        <f>IF(N156="snížená",J156,0)</f>
        <v>0</v>
      </c>
      <c r="BG156" s="232">
        <f>IF(N156="zákl. přenesená",J156,0)</f>
        <v>0</v>
      </c>
      <c r="BH156" s="232">
        <f>IF(N156="sníž. přenesená",J156,0)</f>
        <v>0</v>
      </c>
      <c r="BI156" s="232">
        <f>IF(N156="nulová",J156,0)</f>
        <v>0</v>
      </c>
      <c r="BJ156" s="19" t="s">
        <v>77</v>
      </c>
      <c r="BK156" s="232">
        <f>ROUND(I156*H156,2)</f>
        <v>0</v>
      </c>
      <c r="BL156" s="19" t="s">
        <v>547</v>
      </c>
      <c r="BM156" s="231" t="s">
        <v>1241</v>
      </c>
    </row>
    <row r="157" s="2" customFormat="1">
      <c r="A157" s="40"/>
      <c r="B157" s="41"/>
      <c r="C157" s="42"/>
      <c r="D157" s="235" t="s">
        <v>199</v>
      </c>
      <c r="E157" s="42"/>
      <c r="F157" s="250" t="s">
        <v>1234</v>
      </c>
      <c r="G157" s="42"/>
      <c r="H157" s="42"/>
      <c r="I157" s="138"/>
      <c r="J157" s="42"/>
      <c r="K157" s="42"/>
      <c r="L157" s="46"/>
      <c r="M157" s="251"/>
      <c r="N157" s="252"/>
      <c r="O157" s="86"/>
      <c r="P157" s="86"/>
      <c r="Q157" s="86"/>
      <c r="R157" s="86"/>
      <c r="S157" s="86"/>
      <c r="T157" s="87"/>
      <c r="U157" s="40"/>
      <c r="V157" s="40"/>
      <c r="W157" s="40"/>
      <c r="X157" s="40"/>
      <c r="Y157" s="40"/>
      <c r="Z157" s="40"/>
      <c r="AA157" s="40"/>
      <c r="AB157" s="40"/>
      <c r="AC157" s="40"/>
      <c r="AD157" s="40"/>
      <c r="AE157" s="40"/>
      <c r="AT157" s="19" t="s">
        <v>199</v>
      </c>
      <c r="AU157" s="19" t="s">
        <v>79</v>
      </c>
    </row>
    <row r="158" s="13" customFormat="1">
      <c r="A158" s="13"/>
      <c r="B158" s="233"/>
      <c r="C158" s="234"/>
      <c r="D158" s="235" t="s">
        <v>170</v>
      </c>
      <c r="E158" s="236" t="s">
        <v>19</v>
      </c>
      <c r="F158" s="237" t="s">
        <v>1242</v>
      </c>
      <c r="G158" s="234"/>
      <c r="H158" s="238">
        <v>15</v>
      </c>
      <c r="I158" s="239"/>
      <c r="J158" s="234"/>
      <c r="K158" s="234"/>
      <c r="L158" s="240"/>
      <c r="M158" s="241"/>
      <c r="N158" s="242"/>
      <c r="O158" s="242"/>
      <c r="P158" s="242"/>
      <c r="Q158" s="242"/>
      <c r="R158" s="242"/>
      <c r="S158" s="242"/>
      <c r="T158" s="243"/>
      <c r="U158" s="13"/>
      <c r="V158" s="13"/>
      <c r="W158" s="13"/>
      <c r="X158" s="13"/>
      <c r="Y158" s="13"/>
      <c r="Z158" s="13"/>
      <c r="AA158" s="13"/>
      <c r="AB158" s="13"/>
      <c r="AC158" s="13"/>
      <c r="AD158" s="13"/>
      <c r="AE158" s="13"/>
      <c r="AT158" s="244" t="s">
        <v>170</v>
      </c>
      <c r="AU158" s="244" t="s">
        <v>79</v>
      </c>
      <c r="AV158" s="13" t="s">
        <v>79</v>
      </c>
      <c r="AW158" s="13" t="s">
        <v>31</v>
      </c>
      <c r="AX158" s="13" t="s">
        <v>77</v>
      </c>
      <c r="AY158" s="244" t="s">
        <v>141</v>
      </c>
    </row>
    <row r="159" s="2" customFormat="1" ht="24" customHeight="1">
      <c r="A159" s="40"/>
      <c r="B159" s="41"/>
      <c r="C159" s="220" t="s">
        <v>556</v>
      </c>
      <c r="D159" s="220" t="s">
        <v>144</v>
      </c>
      <c r="E159" s="221" t="s">
        <v>1243</v>
      </c>
      <c r="F159" s="222" t="s">
        <v>1244</v>
      </c>
      <c r="G159" s="223" t="s">
        <v>196</v>
      </c>
      <c r="H159" s="224">
        <v>60</v>
      </c>
      <c r="I159" s="225"/>
      <c r="J159" s="226">
        <f>ROUND(I159*H159,2)</f>
        <v>0</v>
      </c>
      <c r="K159" s="222" t="s">
        <v>197</v>
      </c>
      <c r="L159" s="46"/>
      <c r="M159" s="227" t="s">
        <v>19</v>
      </c>
      <c r="N159" s="228" t="s">
        <v>40</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547</v>
      </c>
      <c r="AT159" s="231" t="s">
        <v>144</v>
      </c>
      <c r="AU159" s="231" t="s">
        <v>79</v>
      </c>
      <c r="AY159" s="19" t="s">
        <v>141</v>
      </c>
      <c r="BE159" s="232">
        <f>IF(N159="základní",J159,0)</f>
        <v>0</v>
      </c>
      <c r="BF159" s="232">
        <f>IF(N159="snížená",J159,0)</f>
        <v>0</v>
      </c>
      <c r="BG159" s="232">
        <f>IF(N159="zákl. přenesená",J159,0)</f>
        <v>0</v>
      </c>
      <c r="BH159" s="232">
        <f>IF(N159="sníž. přenesená",J159,0)</f>
        <v>0</v>
      </c>
      <c r="BI159" s="232">
        <f>IF(N159="nulová",J159,0)</f>
        <v>0</v>
      </c>
      <c r="BJ159" s="19" t="s">
        <v>77</v>
      </c>
      <c r="BK159" s="232">
        <f>ROUND(I159*H159,2)</f>
        <v>0</v>
      </c>
      <c r="BL159" s="19" t="s">
        <v>547</v>
      </c>
      <c r="BM159" s="231" t="s">
        <v>1245</v>
      </c>
    </row>
    <row r="160" s="2" customFormat="1">
      <c r="A160" s="40"/>
      <c r="B160" s="41"/>
      <c r="C160" s="42"/>
      <c r="D160" s="235" t="s">
        <v>199</v>
      </c>
      <c r="E160" s="42"/>
      <c r="F160" s="250" t="s">
        <v>1234</v>
      </c>
      <c r="G160" s="42"/>
      <c r="H160" s="42"/>
      <c r="I160" s="138"/>
      <c r="J160" s="42"/>
      <c r="K160" s="42"/>
      <c r="L160" s="46"/>
      <c r="M160" s="251"/>
      <c r="N160" s="252"/>
      <c r="O160" s="86"/>
      <c r="P160" s="86"/>
      <c r="Q160" s="86"/>
      <c r="R160" s="86"/>
      <c r="S160" s="86"/>
      <c r="T160" s="87"/>
      <c r="U160" s="40"/>
      <c r="V160" s="40"/>
      <c r="W160" s="40"/>
      <c r="X160" s="40"/>
      <c r="Y160" s="40"/>
      <c r="Z160" s="40"/>
      <c r="AA160" s="40"/>
      <c r="AB160" s="40"/>
      <c r="AC160" s="40"/>
      <c r="AD160" s="40"/>
      <c r="AE160" s="40"/>
      <c r="AT160" s="19" t="s">
        <v>199</v>
      </c>
      <c r="AU160" s="19" t="s">
        <v>79</v>
      </c>
    </row>
    <row r="161" s="13" customFormat="1">
      <c r="A161" s="13"/>
      <c r="B161" s="233"/>
      <c r="C161" s="234"/>
      <c r="D161" s="235" t="s">
        <v>170</v>
      </c>
      <c r="E161" s="236" t="s">
        <v>19</v>
      </c>
      <c r="F161" s="237" t="s">
        <v>1246</v>
      </c>
      <c r="G161" s="234"/>
      <c r="H161" s="238">
        <v>15</v>
      </c>
      <c r="I161" s="239"/>
      <c r="J161" s="234"/>
      <c r="K161" s="234"/>
      <c r="L161" s="240"/>
      <c r="M161" s="241"/>
      <c r="N161" s="242"/>
      <c r="O161" s="242"/>
      <c r="P161" s="242"/>
      <c r="Q161" s="242"/>
      <c r="R161" s="242"/>
      <c r="S161" s="242"/>
      <c r="T161" s="243"/>
      <c r="U161" s="13"/>
      <c r="V161" s="13"/>
      <c r="W161" s="13"/>
      <c r="X161" s="13"/>
      <c r="Y161" s="13"/>
      <c r="Z161" s="13"/>
      <c r="AA161" s="13"/>
      <c r="AB161" s="13"/>
      <c r="AC161" s="13"/>
      <c r="AD161" s="13"/>
      <c r="AE161" s="13"/>
      <c r="AT161" s="244" t="s">
        <v>170</v>
      </c>
      <c r="AU161" s="244" t="s">
        <v>79</v>
      </c>
      <c r="AV161" s="13" t="s">
        <v>79</v>
      </c>
      <c r="AW161" s="13" t="s">
        <v>31</v>
      </c>
      <c r="AX161" s="13" t="s">
        <v>69</v>
      </c>
      <c r="AY161" s="244" t="s">
        <v>141</v>
      </c>
    </row>
    <row r="162" s="13" customFormat="1">
      <c r="A162" s="13"/>
      <c r="B162" s="233"/>
      <c r="C162" s="234"/>
      <c r="D162" s="235" t="s">
        <v>170</v>
      </c>
      <c r="E162" s="236" t="s">
        <v>19</v>
      </c>
      <c r="F162" s="237" t="s">
        <v>1247</v>
      </c>
      <c r="G162" s="234"/>
      <c r="H162" s="238">
        <v>45</v>
      </c>
      <c r="I162" s="239"/>
      <c r="J162" s="234"/>
      <c r="K162" s="234"/>
      <c r="L162" s="240"/>
      <c r="M162" s="241"/>
      <c r="N162" s="242"/>
      <c r="O162" s="242"/>
      <c r="P162" s="242"/>
      <c r="Q162" s="242"/>
      <c r="R162" s="242"/>
      <c r="S162" s="242"/>
      <c r="T162" s="243"/>
      <c r="U162" s="13"/>
      <c r="V162" s="13"/>
      <c r="W162" s="13"/>
      <c r="X162" s="13"/>
      <c r="Y162" s="13"/>
      <c r="Z162" s="13"/>
      <c r="AA162" s="13"/>
      <c r="AB162" s="13"/>
      <c r="AC162" s="13"/>
      <c r="AD162" s="13"/>
      <c r="AE162" s="13"/>
      <c r="AT162" s="244" t="s">
        <v>170</v>
      </c>
      <c r="AU162" s="244" t="s">
        <v>79</v>
      </c>
      <c r="AV162" s="13" t="s">
        <v>79</v>
      </c>
      <c r="AW162" s="13" t="s">
        <v>31</v>
      </c>
      <c r="AX162" s="13" t="s">
        <v>69</v>
      </c>
      <c r="AY162" s="244" t="s">
        <v>141</v>
      </c>
    </row>
    <row r="163" s="15" customFormat="1">
      <c r="A163" s="15"/>
      <c r="B163" s="263"/>
      <c r="C163" s="264"/>
      <c r="D163" s="235" t="s">
        <v>170</v>
      </c>
      <c r="E163" s="265" t="s">
        <v>19</v>
      </c>
      <c r="F163" s="266" t="s">
        <v>233</v>
      </c>
      <c r="G163" s="264"/>
      <c r="H163" s="267">
        <v>60</v>
      </c>
      <c r="I163" s="268"/>
      <c r="J163" s="264"/>
      <c r="K163" s="264"/>
      <c r="L163" s="269"/>
      <c r="M163" s="270"/>
      <c r="N163" s="271"/>
      <c r="O163" s="271"/>
      <c r="P163" s="271"/>
      <c r="Q163" s="271"/>
      <c r="R163" s="271"/>
      <c r="S163" s="271"/>
      <c r="T163" s="272"/>
      <c r="U163" s="15"/>
      <c r="V163" s="15"/>
      <c r="W163" s="15"/>
      <c r="X163" s="15"/>
      <c r="Y163" s="15"/>
      <c r="Z163" s="15"/>
      <c r="AA163" s="15"/>
      <c r="AB163" s="15"/>
      <c r="AC163" s="15"/>
      <c r="AD163" s="15"/>
      <c r="AE163" s="15"/>
      <c r="AT163" s="273" t="s">
        <v>170</v>
      </c>
      <c r="AU163" s="273" t="s">
        <v>79</v>
      </c>
      <c r="AV163" s="15" t="s">
        <v>161</v>
      </c>
      <c r="AW163" s="15" t="s">
        <v>31</v>
      </c>
      <c r="AX163" s="15" t="s">
        <v>77</v>
      </c>
      <c r="AY163" s="273" t="s">
        <v>141</v>
      </c>
    </row>
    <row r="164" s="2" customFormat="1" ht="36" customHeight="1">
      <c r="A164" s="40"/>
      <c r="B164" s="41"/>
      <c r="C164" s="220" t="s">
        <v>713</v>
      </c>
      <c r="D164" s="220" t="s">
        <v>144</v>
      </c>
      <c r="E164" s="221" t="s">
        <v>1248</v>
      </c>
      <c r="F164" s="222" t="s">
        <v>1249</v>
      </c>
      <c r="G164" s="223" t="s">
        <v>295</v>
      </c>
      <c r="H164" s="224">
        <v>66</v>
      </c>
      <c r="I164" s="225"/>
      <c r="J164" s="226">
        <f>ROUND(I164*H164,2)</f>
        <v>0</v>
      </c>
      <c r="K164" s="222" t="s">
        <v>197</v>
      </c>
      <c r="L164" s="46"/>
      <c r="M164" s="227" t="s">
        <v>19</v>
      </c>
      <c r="N164" s="228" t="s">
        <v>40</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547</v>
      </c>
      <c r="AT164" s="231" t="s">
        <v>144</v>
      </c>
      <c r="AU164" s="231" t="s">
        <v>79</v>
      </c>
      <c r="AY164" s="19" t="s">
        <v>141</v>
      </c>
      <c r="BE164" s="232">
        <f>IF(N164="základní",J164,0)</f>
        <v>0</v>
      </c>
      <c r="BF164" s="232">
        <f>IF(N164="snížená",J164,0)</f>
        <v>0</v>
      </c>
      <c r="BG164" s="232">
        <f>IF(N164="zákl. přenesená",J164,0)</f>
        <v>0</v>
      </c>
      <c r="BH164" s="232">
        <f>IF(N164="sníž. přenesená",J164,0)</f>
        <v>0</v>
      </c>
      <c r="BI164" s="232">
        <f>IF(N164="nulová",J164,0)</f>
        <v>0</v>
      </c>
      <c r="BJ164" s="19" t="s">
        <v>77</v>
      </c>
      <c r="BK164" s="232">
        <f>ROUND(I164*H164,2)</f>
        <v>0</v>
      </c>
      <c r="BL164" s="19" t="s">
        <v>547</v>
      </c>
      <c r="BM164" s="231" t="s">
        <v>1250</v>
      </c>
    </row>
    <row r="165" s="2" customFormat="1">
      <c r="A165" s="40"/>
      <c r="B165" s="41"/>
      <c r="C165" s="42"/>
      <c r="D165" s="235" t="s">
        <v>199</v>
      </c>
      <c r="E165" s="42"/>
      <c r="F165" s="250" t="s">
        <v>549</v>
      </c>
      <c r="G165" s="42"/>
      <c r="H165" s="42"/>
      <c r="I165" s="138"/>
      <c r="J165" s="42"/>
      <c r="K165" s="42"/>
      <c r="L165" s="46"/>
      <c r="M165" s="251"/>
      <c r="N165" s="252"/>
      <c r="O165" s="86"/>
      <c r="P165" s="86"/>
      <c r="Q165" s="86"/>
      <c r="R165" s="86"/>
      <c r="S165" s="86"/>
      <c r="T165" s="87"/>
      <c r="U165" s="40"/>
      <c r="V165" s="40"/>
      <c r="W165" s="40"/>
      <c r="X165" s="40"/>
      <c r="Y165" s="40"/>
      <c r="Z165" s="40"/>
      <c r="AA165" s="40"/>
      <c r="AB165" s="40"/>
      <c r="AC165" s="40"/>
      <c r="AD165" s="40"/>
      <c r="AE165" s="40"/>
      <c r="AT165" s="19" t="s">
        <v>199</v>
      </c>
      <c r="AU165" s="19" t="s">
        <v>79</v>
      </c>
    </row>
    <row r="166" s="2" customFormat="1" ht="36" customHeight="1">
      <c r="A166" s="40"/>
      <c r="B166" s="41"/>
      <c r="C166" s="220" t="s">
        <v>717</v>
      </c>
      <c r="D166" s="220" t="s">
        <v>144</v>
      </c>
      <c r="E166" s="221" t="s">
        <v>1251</v>
      </c>
      <c r="F166" s="222" t="s">
        <v>1252</v>
      </c>
      <c r="G166" s="223" t="s">
        <v>295</v>
      </c>
      <c r="H166" s="224">
        <v>47</v>
      </c>
      <c r="I166" s="225"/>
      <c r="J166" s="226">
        <f>ROUND(I166*H166,2)</f>
        <v>0</v>
      </c>
      <c r="K166" s="222" t="s">
        <v>197</v>
      </c>
      <c r="L166" s="46"/>
      <c r="M166" s="227" t="s">
        <v>19</v>
      </c>
      <c r="N166" s="228" t="s">
        <v>40</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547</v>
      </c>
      <c r="AT166" s="231" t="s">
        <v>144</v>
      </c>
      <c r="AU166" s="231" t="s">
        <v>79</v>
      </c>
      <c r="AY166" s="19" t="s">
        <v>141</v>
      </c>
      <c r="BE166" s="232">
        <f>IF(N166="základní",J166,0)</f>
        <v>0</v>
      </c>
      <c r="BF166" s="232">
        <f>IF(N166="snížená",J166,0)</f>
        <v>0</v>
      </c>
      <c r="BG166" s="232">
        <f>IF(N166="zákl. přenesená",J166,0)</f>
        <v>0</v>
      </c>
      <c r="BH166" s="232">
        <f>IF(N166="sníž. přenesená",J166,0)</f>
        <v>0</v>
      </c>
      <c r="BI166" s="232">
        <f>IF(N166="nulová",J166,0)</f>
        <v>0</v>
      </c>
      <c r="BJ166" s="19" t="s">
        <v>77</v>
      </c>
      <c r="BK166" s="232">
        <f>ROUND(I166*H166,2)</f>
        <v>0</v>
      </c>
      <c r="BL166" s="19" t="s">
        <v>547</v>
      </c>
      <c r="BM166" s="231" t="s">
        <v>1253</v>
      </c>
    </row>
    <row r="167" s="2" customFormat="1">
      <c r="A167" s="40"/>
      <c r="B167" s="41"/>
      <c r="C167" s="42"/>
      <c r="D167" s="235" t="s">
        <v>199</v>
      </c>
      <c r="E167" s="42"/>
      <c r="F167" s="250" t="s">
        <v>549</v>
      </c>
      <c r="G167" s="42"/>
      <c r="H167" s="42"/>
      <c r="I167" s="138"/>
      <c r="J167" s="42"/>
      <c r="K167" s="42"/>
      <c r="L167" s="46"/>
      <c r="M167" s="251"/>
      <c r="N167" s="252"/>
      <c r="O167" s="86"/>
      <c r="P167" s="86"/>
      <c r="Q167" s="86"/>
      <c r="R167" s="86"/>
      <c r="S167" s="86"/>
      <c r="T167" s="87"/>
      <c r="U167" s="40"/>
      <c r="V167" s="40"/>
      <c r="W167" s="40"/>
      <c r="X167" s="40"/>
      <c r="Y167" s="40"/>
      <c r="Z167" s="40"/>
      <c r="AA167" s="40"/>
      <c r="AB167" s="40"/>
      <c r="AC167" s="40"/>
      <c r="AD167" s="40"/>
      <c r="AE167" s="40"/>
      <c r="AT167" s="19" t="s">
        <v>199</v>
      </c>
      <c r="AU167" s="19" t="s">
        <v>79</v>
      </c>
    </row>
    <row r="168" s="2" customFormat="1" ht="24" customHeight="1">
      <c r="A168" s="40"/>
      <c r="B168" s="41"/>
      <c r="C168" s="220" t="s">
        <v>401</v>
      </c>
      <c r="D168" s="220" t="s">
        <v>144</v>
      </c>
      <c r="E168" s="221" t="s">
        <v>1151</v>
      </c>
      <c r="F168" s="222" t="s">
        <v>1152</v>
      </c>
      <c r="G168" s="223" t="s">
        <v>295</v>
      </c>
      <c r="H168" s="224">
        <v>66</v>
      </c>
      <c r="I168" s="225"/>
      <c r="J168" s="226">
        <f>ROUND(I168*H168,2)</f>
        <v>0</v>
      </c>
      <c r="K168" s="222" t="s">
        <v>197</v>
      </c>
      <c r="L168" s="46"/>
      <c r="M168" s="227" t="s">
        <v>19</v>
      </c>
      <c r="N168" s="228" t="s">
        <v>40</v>
      </c>
      <c r="O168" s="86"/>
      <c r="P168" s="229">
        <f>O168*H168</f>
        <v>0</v>
      </c>
      <c r="Q168" s="229">
        <v>0.20300000000000001</v>
      </c>
      <c r="R168" s="229">
        <f>Q168*H168</f>
        <v>13.398000000000002</v>
      </c>
      <c r="S168" s="229">
        <v>0</v>
      </c>
      <c r="T168" s="230">
        <f>S168*H168</f>
        <v>0</v>
      </c>
      <c r="U168" s="40"/>
      <c r="V168" s="40"/>
      <c r="W168" s="40"/>
      <c r="X168" s="40"/>
      <c r="Y168" s="40"/>
      <c r="Z168" s="40"/>
      <c r="AA168" s="40"/>
      <c r="AB168" s="40"/>
      <c r="AC168" s="40"/>
      <c r="AD168" s="40"/>
      <c r="AE168" s="40"/>
      <c r="AR168" s="231" t="s">
        <v>547</v>
      </c>
      <c r="AT168" s="231" t="s">
        <v>144</v>
      </c>
      <c r="AU168" s="231" t="s">
        <v>79</v>
      </c>
      <c r="AY168" s="19" t="s">
        <v>141</v>
      </c>
      <c r="BE168" s="232">
        <f>IF(N168="základní",J168,0)</f>
        <v>0</v>
      </c>
      <c r="BF168" s="232">
        <f>IF(N168="snížená",J168,0)</f>
        <v>0</v>
      </c>
      <c r="BG168" s="232">
        <f>IF(N168="zákl. přenesená",J168,0)</f>
        <v>0</v>
      </c>
      <c r="BH168" s="232">
        <f>IF(N168="sníž. přenesená",J168,0)</f>
        <v>0</v>
      </c>
      <c r="BI168" s="232">
        <f>IF(N168="nulová",J168,0)</f>
        <v>0</v>
      </c>
      <c r="BJ168" s="19" t="s">
        <v>77</v>
      </c>
      <c r="BK168" s="232">
        <f>ROUND(I168*H168,2)</f>
        <v>0</v>
      </c>
      <c r="BL168" s="19" t="s">
        <v>547</v>
      </c>
      <c r="BM168" s="231" t="s">
        <v>1254</v>
      </c>
    </row>
    <row r="169" s="2" customFormat="1">
      <c r="A169" s="40"/>
      <c r="B169" s="41"/>
      <c r="C169" s="42"/>
      <c r="D169" s="235" t="s">
        <v>199</v>
      </c>
      <c r="E169" s="42"/>
      <c r="F169" s="250" t="s">
        <v>1154</v>
      </c>
      <c r="G169" s="42"/>
      <c r="H169" s="42"/>
      <c r="I169" s="138"/>
      <c r="J169" s="42"/>
      <c r="K169" s="42"/>
      <c r="L169" s="46"/>
      <c r="M169" s="251"/>
      <c r="N169" s="252"/>
      <c r="O169" s="86"/>
      <c r="P169" s="86"/>
      <c r="Q169" s="86"/>
      <c r="R169" s="86"/>
      <c r="S169" s="86"/>
      <c r="T169" s="87"/>
      <c r="U169" s="40"/>
      <c r="V169" s="40"/>
      <c r="W169" s="40"/>
      <c r="X169" s="40"/>
      <c r="Y169" s="40"/>
      <c r="Z169" s="40"/>
      <c r="AA169" s="40"/>
      <c r="AB169" s="40"/>
      <c r="AC169" s="40"/>
      <c r="AD169" s="40"/>
      <c r="AE169" s="40"/>
      <c r="AT169" s="19" t="s">
        <v>199</v>
      </c>
      <c r="AU169" s="19" t="s">
        <v>79</v>
      </c>
    </row>
    <row r="170" s="2" customFormat="1" ht="16.5" customHeight="1">
      <c r="A170" s="40"/>
      <c r="B170" s="41"/>
      <c r="C170" s="277" t="s">
        <v>744</v>
      </c>
      <c r="D170" s="277" t="s">
        <v>379</v>
      </c>
      <c r="E170" s="278" t="s">
        <v>478</v>
      </c>
      <c r="F170" s="279" t="s">
        <v>479</v>
      </c>
      <c r="G170" s="280" t="s">
        <v>257</v>
      </c>
      <c r="H170" s="281">
        <v>8.3160000000000007</v>
      </c>
      <c r="I170" s="282"/>
      <c r="J170" s="283">
        <f>ROUND(I170*H170,2)</f>
        <v>0</v>
      </c>
      <c r="K170" s="279" t="s">
        <v>197</v>
      </c>
      <c r="L170" s="284"/>
      <c r="M170" s="285" t="s">
        <v>19</v>
      </c>
      <c r="N170" s="286" t="s">
        <v>40</v>
      </c>
      <c r="O170" s="86"/>
      <c r="P170" s="229">
        <f>O170*H170</f>
        <v>0</v>
      </c>
      <c r="Q170" s="229">
        <v>1</v>
      </c>
      <c r="R170" s="229">
        <f>Q170*H170</f>
        <v>8.3160000000000007</v>
      </c>
      <c r="S170" s="229">
        <v>0</v>
      </c>
      <c r="T170" s="230">
        <f>S170*H170</f>
        <v>0</v>
      </c>
      <c r="U170" s="40"/>
      <c r="V170" s="40"/>
      <c r="W170" s="40"/>
      <c r="X170" s="40"/>
      <c r="Y170" s="40"/>
      <c r="Z170" s="40"/>
      <c r="AA170" s="40"/>
      <c r="AB170" s="40"/>
      <c r="AC170" s="40"/>
      <c r="AD170" s="40"/>
      <c r="AE170" s="40"/>
      <c r="AR170" s="231" t="s">
        <v>559</v>
      </c>
      <c r="AT170" s="231" t="s">
        <v>379</v>
      </c>
      <c r="AU170" s="231" t="s">
        <v>79</v>
      </c>
      <c r="AY170" s="19" t="s">
        <v>141</v>
      </c>
      <c r="BE170" s="232">
        <f>IF(N170="základní",J170,0)</f>
        <v>0</v>
      </c>
      <c r="BF170" s="232">
        <f>IF(N170="snížená",J170,0)</f>
        <v>0</v>
      </c>
      <c r="BG170" s="232">
        <f>IF(N170="zákl. přenesená",J170,0)</f>
        <v>0</v>
      </c>
      <c r="BH170" s="232">
        <f>IF(N170="sníž. přenesená",J170,0)</f>
        <v>0</v>
      </c>
      <c r="BI170" s="232">
        <f>IF(N170="nulová",J170,0)</f>
        <v>0</v>
      </c>
      <c r="BJ170" s="19" t="s">
        <v>77</v>
      </c>
      <c r="BK170" s="232">
        <f>ROUND(I170*H170,2)</f>
        <v>0</v>
      </c>
      <c r="BL170" s="19" t="s">
        <v>559</v>
      </c>
      <c r="BM170" s="231" t="s">
        <v>1255</v>
      </c>
    </row>
    <row r="171" s="13" customFormat="1">
      <c r="A171" s="13"/>
      <c r="B171" s="233"/>
      <c r="C171" s="234"/>
      <c r="D171" s="235" t="s">
        <v>170</v>
      </c>
      <c r="E171" s="236" t="s">
        <v>19</v>
      </c>
      <c r="F171" s="237" t="s">
        <v>1256</v>
      </c>
      <c r="G171" s="234"/>
      <c r="H171" s="238">
        <v>8.3160000000000007</v>
      </c>
      <c r="I171" s="239"/>
      <c r="J171" s="234"/>
      <c r="K171" s="234"/>
      <c r="L171" s="240"/>
      <c r="M171" s="241"/>
      <c r="N171" s="242"/>
      <c r="O171" s="242"/>
      <c r="P171" s="242"/>
      <c r="Q171" s="242"/>
      <c r="R171" s="242"/>
      <c r="S171" s="242"/>
      <c r="T171" s="243"/>
      <c r="U171" s="13"/>
      <c r="V171" s="13"/>
      <c r="W171" s="13"/>
      <c r="X171" s="13"/>
      <c r="Y171" s="13"/>
      <c r="Z171" s="13"/>
      <c r="AA171" s="13"/>
      <c r="AB171" s="13"/>
      <c r="AC171" s="13"/>
      <c r="AD171" s="13"/>
      <c r="AE171" s="13"/>
      <c r="AT171" s="244" t="s">
        <v>170</v>
      </c>
      <c r="AU171" s="244" t="s">
        <v>79</v>
      </c>
      <c r="AV171" s="13" t="s">
        <v>79</v>
      </c>
      <c r="AW171" s="13" t="s">
        <v>31</v>
      </c>
      <c r="AX171" s="13" t="s">
        <v>77</v>
      </c>
      <c r="AY171" s="244" t="s">
        <v>141</v>
      </c>
    </row>
    <row r="172" s="2" customFormat="1" ht="16.5" customHeight="1">
      <c r="A172" s="40"/>
      <c r="B172" s="41"/>
      <c r="C172" s="277" t="s">
        <v>749</v>
      </c>
      <c r="D172" s="277" t="s">
        <v>379</v>
      </c>
      <c r="E172" s="278" t="s">
        <v>1257</v>
      </c>
      <c r="F172" s="279" t="s">
        <v>1258</v>
      </c>
      <c r="G172" s="280" t="s">
        <v>295</v>
      </c>
      <c r="H172" s="281">
        <v>66</v>
      </c>
      <c r="I172" s="282"/>
      <c r="J172" s="283">
        <f>ROUND(I172*H172,2)</f>
        <v>0</v>
      </c>
      <c r="K172" s="279" t="s">
        <v>197</v>
      </c>
      <c r="L172" s="284"/>
      <c r="M172" s="285" t="s">
        <v>19</v>
      </c>
      <c r="N172" s="286" t="s">
        <v>40</v>
      </c>
      <c r="O172" s="86"/>
      <c r="P172" s="229">
        <f>O172*H172</f>
        <v>0</v>
      </c>
      <c r="Q172" s="229">
        <v>0.0011800000000000001</v>
      </c>
      <c r="R172" s="229">
        <f>Q172*H172</f>
        <v>0.077880000000000005</v>
      </c>
      <c r="S172" s="229">
        <v>0</v>
      </c>
      <c r="T172" s="230">
        <f>S172*H172</f>
        <v>0</v>
      </c>
      <c r="U172" s="40"/>
      <c r="V172" s="40"/>
      <c r="W172" s="40"/>
      <c r="X172" s="40"/>
      <c r="Y172" s="40"/>
      <c r="Z172" s="40"/>
      <c r="AA172" s="40"/>
      <c r="AB172" s="40"/>
      <c r="AC172" s="40"/>
      <c r="AD172" s="40"/>
      <c r="AE172" s="40"/>
      <c r="AR172" s="231" t="s">
        <v>559</v>
      </c>
      <c r="AT172" s="231" t="s">
        <v>379</v>
      </c>
      <c r="AU172" s="231" t="s">
        <v>79</v>
      </c>
      <c r="AY172" s="19" t="s">
        <v>141</v>
      </c>
      <c r="BE172" s="232">
        <f>IF(N172="základní",J172,0)</f>
        <v>0</v>
      </c>
      <c r="BF172" s="232">
        <f>IF(N172="snížená",J172,0)</f>
        <v>0</v>
      </c>
      <c r="BG172" s="232">
        <f>IF(N172="zákl. přenesená",J172,0)</f>
        <v>0</v>
      </c>
      <c r="BH172" s="232">
        <f>IF(N172="sníž. přenesená",J172,0)</f>
        <v>0</v>
      </c>
      <c r="BI172" s="232">
        <f>IF(N172="nulová",J172,0)</f>
        <v>0</v>
      </c>
      <c r="BJ172" s="19" t="s">
        <v>77</v>
      </c>
      <c r="BK172" s="232">
        <f>ROUND(I172*H172,2)</f>
        <v>0</v>
      </c>
      <c r="BL172" s="19" t="s">
        <v>559</v>
      </c>
      <c r="BM172" s="231" t="s">
        <v>1259</v>
      </c>
    </row>
    <row r="173" s="2" customFormat="1" ht="24" customHeight="1">
      <c r="A173" s="40"/>
      <c r="B173" s="41"/>
      <c r="C173" s="220" t="s">
        <v>756</v>
      </c>
      <c r="D173" s="220" t="s">
        <v>144</v>
      </c>
      <c r="E173" s="221" t="s">
        <v>1260</v>
      </c>
      <c r="F173" s="222" t="s">
        <v>1261</v>
      </c>
      <c r="G173" s="223" t="s">
        <v>295</v>
      </c>
      <c r="H173" s="224">
        <v>76</v>
      </c>
      <c r="I173" s="225"/>
      <c r="J173" s="226">
        <f>ROUND(I173*H173,2)</f>
        <v>0</v>
      </c>
      <c r="K173" s="222" t="s">
        <v>197</v>
      </c>
      <c r="L173" s="46"/>
      <c r="M173" s="227" t="s">
        <v>19</v>
      </c>
      <c r="N173" s="228" t="s">
        <v>40</v>
      </c>
      <c r="O173" s="86"/>
      <c r="P173" s="229">
        <f>O173*H173</f>
        <v>0</v>
      </c>
      <c r="Q173" s="229">
        <v>0.156</v>
      </c>
      <c r="R173" s="229">
        <f>Q173*H173</f>
        <v>11.856</v>
      </c>
      <c r="S173" s="229">
        <v>0</v>
      </c>
      <c r="T173" s="230">
        <f>S173*H173</f>
        <v>0</v>
      </c>
      <c r="U173" s="40"/>
      <c r="V173" s="40"/>
      <c r="W173" s="40"/>
      <c r="X173" s="40"/>
      <c r="Y173" s="40"/>
      <c r="Z173" s="40"/>
      <c r="AA173" s="40"/>
      <c r="AB173" s="40"/>
      <c r="AC173" s="40"/>
      <c r="AD173" s="40"/>
      <c r="AE173" s="40"/>
      <c r="AR173" s="231" t="s">
        <v>547</v>
      </c>
      <c r="AT173" s="231" t="s">
        <v>144</v>
      </c>
      <c r="AU173" s="231" t="s">
        <v>79</v>
      </c>
      <c r="AY173" s="19" t="s">
        <v>141</v>
      </c>
      <c r="BE173" s="232">
        <f>IF(N173="základní",J173,0)</f>
        <v>0</v>
      </c>
      <c r="BF173" s="232">
        <f>IF(N173="snížená",J173,0)</f>
        <v>0</v>
      </c>
      <c r="BG173" s="232">
        <f>IF(N173="zákl. přenesená",J173,0)</f>
        <v>0</v>
      </c>
      <c r="BH173" s="232">
        <f>IF(N173="sníž. přenesená",J173,0)</f>
        <v>0</v>
      </c>
      <c r="BI173" s="232">
        <f>IF(N173="nulová",J173,0)</f>
        <v>0</v>
      </c>
      <c r="BJ173" s="19" t="s">
        <v>77</v>
      </c>
      <c r="BK173" s="232">
        <f>ROUND(I173*H173,2)</f>
        <v>0</v>
      </c>
      <c r="BL173" s="19" t="s">
        <v>547</v>
      </c>
      <c r="BM173" s="231" t="s">
        <v>1262</v>
      </c>
    </row>
    <row r="174" s="2" customFormat="1">
      <c r="A174" s="40"/>
      <c r="B174" s="41"/>
      <c r="C174" s="42"/>
      <c r="D174" s="235" t="s">
        <v>199</v>
      </c>
      <c r="E174" s="42"/>
      <c r="F174" s="250" t="s">
        <v>1154</v>
      </c>
      <c r="G174" s="42"/>
      <c r="H174" s="42"/>
      <c r="I174" s="138"/>
      <c r="J174" s="42"/>
      <c r="K174" s="42"/>
      <c r="L174" s="46"/>
      <c r="M174" s="251"/>
      <c r="N174" s="252"/>
      <c r="O174" s="86"/>
      <c r="P174" s="86"/>
      <c r="Q174" s="86"/>
      <c r="R174" s="86"/>
      <c r="S174" s="86"/>
      <c r="T174" s="87"/>
      <c r="U174" s="40"/>
      <c r="V174" s="40"/>
      <c r="W174" s="40"/>
      <c r="X174" s="40"/>
      <c r="Y174" s="40"/>
      <c r="Z174" s="40"/>
      <c r="AA174" s="40"/>
      <c r="AB174" s="40"/>
      <c r="AC174" s="40"/>
      <c r="AD174" s="40"/>
      <c r="AE174" s="40"/>
      <c r="AT174" s="19" t="s">
        <v>199</v>
      </c>
      <c r="AU174" s="19" t="s">
        <v>79</v>
      </c>
    </row>
    <row r="175" s="2" customFormat="1" ht="24" customHeight="1">
      <c r="A175" s="40"/>
      <c r="B175" s="41"/>
      <c r="C175" s="220" t="s">
        <v>762</v>
      </c>
      <c r="D175" s="220" t="s">
        <v>144</v>
      </c>
      <c r="E175" s="221" t="s">
        <v>1263</v>
      </c>
      <c r="F175" s="222" t="s">
        <v>1264</v>
      </c>
      <c r="G175" s="223" t="s">
        <v>295</v>
      </c>
      <c r="H175" s="224">
        <v>113</v>
      </c>
      <c r="I175" s="225"/>
      <c r="J175" s="226">
        <f>ROUND(I175*H175,2)</f>
        <v>0</v>
      </c>
      <c r="K175" s="222" t="s">
        <v>197</v>
      </c>
      <c r="L175" s="46"/>
      <c r="M175" s="227" t="s">
        <v>19</v>
      </c>
      <c r="N175" s="228" t="s">
        <v>40</v>
      </c>
      <c r="O175" s="86"/>
      <c r="P175" s="229">
        <f>O175*H175</f>
        <v>0</v>
      </c>
      <c r="Q175" s="229">
        <v>9.0000000000000006E-05</v>
      </c>
      <c r="R175" s="229">
        <f>Q175*H175</f>
        <v>0.01017</v>
      </c>
      <c r="S175" s="229">
        <v>0</v>
      </c>
      <c r="T175" s="230">
        <f>S175*H175</f>
        <v>0</v>
      </c>
      <c r="U175" s="40"/>
      <c r="V175" s="40"/>
      <c r="W175" s="40"/>
      <c r="X175" s="40"/>
      <c r="Y175" s="40"/>
      <c r="Z175" s="40"/>
      <c r="AA175" s="40"/>
      <c r="AB175" s="40"/>
      <c r="AC175" s="40"/>
      <c r="AD175" s="40"/>
      <c r="AE175" s="40"/>
      <c r="AR175" s="231" t="s">
        <v>547</v>
      </c>
      <c r="AT175" s="231" t="s">
        <v>144</v>
      </c>
      <c r="AU175" s="231" t="s">
        <v>79</v>
      </c>
      <c r="AY175" s="19" t="s">
        <v>141</v>
      </c>
      <c r="BE175" s="232">
        <f>IF(N175="základní",J175,0)</f>
        <v>0</v>
      </c>
      <c r="BF175" s="232">
        <f>IF(N175="snížená",J175,0)</f>
        <v>0</v>
      </c>
      <c r="BG175" s="232">
        <f>IF(N175="zákl. přenesená",J175,0)</f>
        <v>0</v>
      </c>
      <c r="BH175" s="232">
        <f>IF(N175="sníž. přenesená",J175,0)</f>
        <v>0</v>
      </c>
      <c r="BI175" s="232">
        <f>IF(N175="nulová",J175,0)</f>
        <v>0</v>
      </c>
      <c r="BJ175" s="19" t="s">
        <v>77</v>
      </c>
      <c r="BK175" s="232">
        <f>ROUND(I175*H175,2)</f>
        <v>0</v>
      </c>
      <c r="BL175" s="19" t="s">
        <v>547</v>
      </c>
      <c r="BM175" s="231" t="s">
        <v>1265</v>
      </c>
    </row>
    <row r="176" s="2" customFormat="1" ht="16.5" customHeight="1">
      <c r="A176" s="40"/>
      <c r="B176" s="41"/>
      <c r="C176" s="220" t="s">
        <v>769</v>
      </c>
      <c r="D176" s="220" t="s">
        <v>144</v>
      </c>
      <c r="E176" s="221" t="s">
        <v>1266</v>
      </c>
      <c r="F176" s="222" t="s">
        <v>1267</v>
      </c>
      <c r="G176" s="223" t="s">
        <v>295</v>
      </c>
      <c r="H176" s="224">
        <v>94</v>
      </c>
      <c r="I176" s="225"/>
      <c r="J176" s="226">
        <f>ROUND(I176*H176,2)</f>
        <v>0</v>
      </c>
      <c r="K176" s="222" t="s">
        <v>197</v>
      </c>
      <c r="L176" s="46"/>
      <c r="M176" s="227" t="s">
        <v>19</v>
      </c>
      <c r="N176" s="228" t="s">
        <v>40</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547</v>
      </c>
      <c r="AT176" s="231" t="s">
        <v>144</v>
      </c>
      <c r="AU176" s="231" t="s">
        <v>79</v>
      </c>
      <c r="AY176" s="19" t="s">
        <v>141</v>
      </c>
      <c r="BE176" s="232">
        <f>IF(N176="základní",J176,0)</f>
        <v>0</v>
      </c>
      <c r="BF176" s="232">
        <f>IF(N176="snížená",J176,0)</f>
        <v>0</v>
      </c>
      <c r="BG176" s="232">
        <f>IF(N176="zákl. přenesená",J176,0)</f>
        <v>0</v>
      </c>
      <c r="BH176" s="232">
        <f>IF(N176="sníž. přenesená",J176,0)</f>
        <v>0</v>
      </c>
      <c r="BI176" s="232">
        <f>IF(N176="nulová",J176,0)</f>
        <v>0</v>
      </c>
      <c r="BJ176" s="19" t="s">
        <v>77</v>
      </c>
      <c r="BK176" s="232">
        <f>ROUND(I176*H176,2)</f>
        <v>0</v>
      </c>
      <c r="BL176" s="19" t="s">
        <v>547</v>
      </c>
      <c r="BM176" s="231" t="s">
        <v>1268</v>
      </c>
    </row>
    <row r="177" s="13" customFormat="1">
      <c r="A177" s="13"/>
      <c r="B177" s="233"/>
      <c r="C177" s="234"/>
      <c r="D177" s="235" t="s">
        <v>170</v>
      </c>
      <c r="E177" s="236" t="s">
        <v>19</v>
      </c>
      <c r="F177" s="237" t="s">
        <v>1269</v>
      </c>
      <c r="G177" s="234"/>
      <c r="H177" s="238">
        <v>94</v>
      </c>
      <c r="I177" s="239"/>
      <c r="J177" s="234"/>
      <c r="K177" s="234"/>
      <c r="L177" s="240"/>
      <c r="M177" s="241"/>
      <c r="N177" s="242"/>
      <c r="O177" s="242"/>
      <c r="P177" s="242"/>
      <c r="Q177" s="242"/>
      <c r="R177" s="242"/>
      <c r="S177" s="242"/>
      <c r="T177" s="243"/>
      <c r="U177" s="13"/>
      <c r="V177" s="13"/>
      <c r="W177" s="13"/>
      <c r="X177" s="13"/>
      <c r="Y177" s="13"/>
      <c r="Z177" s="13"/>
      <c r="AA177" s="13"/>
      <c r="AB177" s="13"/>
      <c r="AC177" s="13"/>
      <c r="AD177" s="13"/>
      <c r="AE177" s="13"/>
      <c r="AT177" s="244" t="s">
        <v>170</v>
      </c>
      <c r="AU177" s="244" t="s">
        <v>79</v>
      </c>
      <c r="AV177" s="13" t="s">
        <v>79</v>
      </c>
      <c r="AW177" s="13" t="s">
        <v>31</v>
      </c>
      <c r="AX177" s="13" t="s">
        <v>77</v>
      </c>
      <c r="AY177" s="244" t="s">
        <v>141</v>
      </c>
    </row>
    <row r="178" s="2" customFormat="1" ht="16.5" customHeight="1">
      <c r="A178" s="40"/>
      <c r="B178" s="41"/>
      <c r="C178" s="277" t="s">
        <v>775</v>
      </c>
      <c r="D178" s="277" t="s">
        <v>379</v>
      </c>
      <c r="E178" s="278" t="s">
        <v>1270</v>
      </c>
      <c r="F178" s="279" t="s">
        <v>1271</v>
      </c>
      <c r="G178" s="280" t="s">
        <v>295</v>
      </c>
      <c r="H178" s="281">
        <v>94</v>
      </c>
      <c r="I178" s="282"/>
      <c r="J178" s="283">
        <f>ROUND(I178*H178,2)</f>
        <v>0</v>
      </c>
      <c r="K178" s="279" t="s">
        <v>197</v>
      </c>
      <c r="L178" s="284"/>
      <c r="M178" s="285" t="s">
        <v>19</v>
      </c>
      <c r="N178" s="286" t="s">
        <v>40</v>
      </c>
      <c r="O178" s="86"/>
      <c r="P178" s="229">
        <f>O178*H178</f>
        <v>0</v>
      </c>
      <c r="Q178" s="229">
        <v>0.00075000000000000002</v>
      </c>
      <c r="R178" s="229">
        <f>Q178*H178</f>
        <v>0.070500000000000007</v>
      </c>
      <c r="S178" s="229">
        <v>0</v>
      </c>
      <c r="T178" s="230">
        <f>S178*H178</f>
        <v>0</v>
      </c>
      <c r="U178" s="40"/>
      <c r="V178" s="40"/>
      <c r="W178" s="40"/>
      <c r="X178" s="40"/>
      <c r="Y178" s="40"/>
      <c r="Z178" s="40"/>
      <c r="AA178" s="40"/>
      <c r="AB178" s="40"/>
      <c r="AC178" s="40"/>
      <c r="AD178" s="40"/>
      <c r="AE178" s="40"/>
      <c r="AR178" s="231" t="s">
        <v>559</v>
      </c>
      <c r="AT178" s="231" t="s">
        <v>379</v>
      </c>
      <c r="AU178" s="231" t="s">
        <v>79</v>
      </c>
      <c r="AY178" s="19" t="s">
        <v>141</v>
      </c>
      <c r="BE178" s="232">
        <f>IF(N178="základní",J178,0)</f>
        <v>0</v>
      </c>
      <c r="BF178" s="232">
        <f>IF(N178="snížená",J178,0)</f>
        <v>0</v>
      </c>
      <c r="BG178" s="232">
        <f>IF(N178="zákl. přenesená",J178,0)</f>
        <v>0</v>
      </c>
      <c r="BH178" s="232">
        <f>IF(N178="sníž. přenesená",J178,0)</f>
        <v>0</v>
      </c>
      <c r="BI178" s="232">
        <f>IF(N178="nulová",J178,0)</f>
        <v>0</v>
      </c>
      <c r="BJ178" s="19" t="s">
        <v>77</v>
      </c>
      <c r="BK178" s="232">
        <f>ROUND(I178*H178,2)</f>
        <v>0</v>
      </c>
      <c r="BL178" s="19" t="s">
        <v>559</v>
      </c>
      <c r="BM178" s="231" t="s">
        <v>1272</v>
      </c>
    </row>
    <row r="179" s="2" customFormat="1" ht="16.5" customHeight="1">
      <c r="A179" s="40"/>
      <c r="B179" s="41"/>
      <c r="C179" s="220" t="s">
        <v>780</v>
      </c>
      <c r="D179" s="220" t="s">
        <v>144</v>
      </c>
      <c r="E179" s="221" t="s">
        <v>1273</v>
      </c>
      <c r="F179" s="222" t="s">
        <v>1274</v>
      </c>
      <c r="G179" s="223" t="s">
        <v>224</v>
      </c>
      <c r="H179" s="224">
        <v>6.157</v>
      </c>
      <c r="I179" s="225"/>
      <c r="J179" s="226">
        <f>ROUND(I179*H179,2)</f>
        <v>0</v>
      </c>
      <c r="K179" s="222" t="s">
        <v>197</v>
      </c>
      <c r="L179" s="46"/>
      <c r="M179" s="227" t="s">
        <v>19</v>
      </c>
      <c r="N179" s="228" t="s">
        <v>40</v>
      </c>
      <c r="O179" s="86"/>
      <c r="P179" s="229">
        <f>O179*H179</f>
        <v>0</v>
      </c>
      <c r="Q179" s="229">
        <v>2.2563399999999998</v>
      </c>
      <c r="R179" s="229">
        <f>Q179*H179</f>
        <v>13.892285379999999</v>
      </c>
      <c r="S179" s="229">
        <v>0</v>
      </c>
      <c r="T179" s="230">
        <f>S179*H179</f>
        <v>0</v>
      </c>
      <c r="U179" s="40"/>
      <c r="V179" s="40"/>
      <c r="W179" s="40"/>
      <c r="X179" s="40"/>
      <c r="Y179" s="40"/>
      <c r="Z179" s="40"/>
      <c r="AA179" s="40"/>
      <c r="AB179" s="40"/>
      <c r="AC179" s="40"/>
      <c r="AD179" s="40"/>
      <c r="AE179" s="40"/>
      <c r="AR179" s="231" t="s">
        <v>547</v>
      </c>
      <c r="AT179" s="231" t="s">
        <v>144</v>
      </c>
      <c r="AU179" s="231" t="s">
        <v>79</v>
      </c>
      <c r="AY179" s="19" t="s">
        <v>141</v>
      </c>
      <c r="BE179" s="232">
        <f>IF(N179="základní",J179,0)</f>
        <v>0</v>
      </c>
      <c r="BF179" s="232">
        <f>IF(N179="snížená",J179,0)</f>
        <v>0</v>
      </c>
      <c r="BG179" s="232">
        <f>IF(N179="zákl. přenesená",J179,0)</f>
        <v>0</v>
      </c>
      <c r="BH179" s="232">
        <f>IF(N179="sníž. přenesená",J179,0)</f>
        <v>0</v>
      </c>
      <c r="BI179" s="232">
        <f>IF(N179="nulová",J179,0)</f>
        <v>0</v>
      </c>
      <c r="BJ179" s="19" t="s">
        <v>77</v>
      </c>
      <c r="BK179" s="232">
        <f>ROUND(I179*H179,2)</f>
        <v>0</v>
      </c>
      <c r="BL179" s="19" t="s">
        <v>547</v>
      </c>
      <c r="BM179" s="231" t="s">
        <v>1275</v>
      </c>
    </row>
    <row r="180" s="2" customFormat="1">
      <c r="A180" s="40"/>
      <c r="B180" s="41"/>
      <c r="C180" s="42"/>
      <c r="D180" s="235" t="s">
        <v>199</v>
      </c>
      <c r="E180" s="42"/>
      <c r="F180" s="250" t="s">
        <v>1276</v>
      </c>
      <c r="G180" s="42"/>
      <c r="H180" s="42"/>
      <c r="I180" s="138"/>
      <c r="J180" s="42"/>
      <c r="K180" s="42"/>
      <c r="L180" s="46"/>
      <c r="M180" s="251"/>
      <c r="N180" s="252"/>
      <c r="O180" s="86"/>
      <c r="P180" s="86"/>
      <c r="Q180" s="86"/>
      <c r="R180" s="86"/>
      <c r="S180" s="86"/>
      <c r="T180" s="87"/>
      <c r="U180" s="40"/>
      <c r="V180" s="40"/>
      <c r="W180" s="40"/>
      <c r="X180" s="40"/>
      <c r="Y180" s="40"/>
      <c r="Z180" s="40"/>
      <c r="AA180" s="40"/>
      <c r="AB180" s="40"/>
      <c r="AC180" s="40"/>
      <c r="AD180" s="40"/>
      <c r="AE180" s="40"/>
      <c r="AT180" s="19" t="s">
        <v>199</v>
      </c>
      <c r="AU180" s="19" t="s">
        <v>79</v>
      </c>
    </row>
    <row r="181" s="13" customFormat="1">
      <c r="A181" s="13"/>
      <c r="B181" s="233"/>
      <c r="C181" s="234"/>
      <c r="D181" s="235" t="s">
        <v>170</v>
      </c>
      <c r="E181" s="236" t="s">
        <v>19</v>
      </c>
      <c r="F181" s="237" t="s">
        <v>1277</v>
      </c>
      <c r="G181" s="234"/>
      <c r="H181" s="238">
        <v>6.157</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170</v>
      </c>
      <c r="AU181" s="244" t="s">
        <v>79</v>
      </c>
      <c r="AV181" s="13" t="s">
        <v>79</v>
      </c>
      <c r="AW181" s="13" t="s">
        <v>31</v>
      </c>
      <c r="AX181" s="13" t="s">
        <v>77</v>
      </c>
      <c r="AY181" s="244" t="s">
        <v>141</v>
      </c>
    </row>
    <row r="182" s="2" customFormat="1" ht="24" customHeight="1">
      <c r="A182" s="40"/>
      <c r="B182" s="41"/>
      <c r="C182" s="220" t="s">
        <v>785</v>
      </c>
      <c r="D182" s="220" t="s">
        <v>144</v>
      </c>
      <c r="E182" s="221" t="s">
        <v>1278</v>
      </c>
      <c r="F182" s="222" t="s">
        <v>1279</v>
      </c>
      <c r="G182" s="223" t="s">
        <v>295</v>
      </c>
      <c r="H182" s="224">
        <v>47</v>
      </c>
      <c r="I182" s="225"/>
      <c r="J182" s="226">
        <f>ROUND(I182*H182,2)</f>
        <v>0</v>
      </c>
      <c r="K182" s="222" t="s">
        <v>197</v>
      </c>
      <c r="L182" s="46"/>
      <c r="M182" s="227" t="s">
        <v>19</v>
      </c>
      <c r="N182" s="228" t="s">
        <v>40</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547</v>
      </c>
      <c r="AT182" s="231" t="s">
        <v>144</v>
      </c>
      <c r="AU182" s="231" t="s">
        <v>79</v>
      </c>
      <c r="AY182" s="19" t="s">
        <v>141</v>
      </c>
      <c r="BE182" s="232">
        <f>IF(N182="základní",J182,0)</f>
        <v>0</v>
      </c>
      <c r="BF182" s="232">
        <f>IF(N182="snížená",J182,0)</f>
        <v>0</v>
      </c>
      <c r="BG182" s="232">
        <f>IF(N182="zákl. přenesená",J182,0)</f>
        <v>0</v>
      </c>
      <c r="BH182" s="232">
        <f>IF(N182="sníž. přenesená",J182,0)</f>
        <v>0</v>
      </c>
      <c r="BI182" s="232">
        <f>IF(N182="nulová",J182,0)</f>
        <v>0</v>
      </c>
      <c r="BJ182" s="19" t="s">
        <v>77</v>
      </c>
      <c r="BK182" s="232">
        <f>ROUND(I182*H182,2)</f>
        <v>0</v>
      </c>
      <c r="BL182" s="19" t="s">
        <v>547</v>
      </c>
      <c r="BM182" s="231" t="s">
        <v>1280</v>
      </c>
    </row>
    <row r="183" s="2" customFormat="1" ht="16.5" customHeight="1">
      <c r="A183" s="40"/>
      <c r="B183" s="41"/>
      <c r="C183" s="220" t="s">
        <v>790</v>
      </c>
      <c r="D183" s="220" t="s">
        <v>144</v>
      </c>
      <c r="E183" s="221" t="s">
        <v>1281</v>
      </c>
      <c r="F183" s="222" t="s">
        <v>1282</v>
      </c>
      <c r="G183" s="223" t="s">
        <v>196</v>
      </c>
      <c r="H183" s="224">
        <v>60</v>
      </c>
      <c r="I183" s="225"/>
      <c r="J183" s="226">
        <f>ROUND(I183*H183,2)</f>
        <v>0</v>
      </c>
      <c r="K183" s="222" t="s">
        <v>197</v>
      </c>
      <c r="L183" s="46"/>
      <c r="M183" s="227" t="s">
        <v>19</v>
      </c>
      <c r="N183" s="228" t="s">
        <v>40</v>
      </c>
      <c r="O183" s="86"/>
      <c r="P183" s="229">
        <f>O183*H183</f>
        <v>0</v>
      </c>
      <c r="Q183" s="229">
        <v>3.0000000000000001E-05</v>
      </c>
      <c r="R183" s="229">
        <f>Q183*H183</f>
        <v>0.0018</v>
      </c>
      <c r="S183" s="229">
        <v>0</v>
      </c>
      <c r="T183" s="230">
        <f>S183*H183</f>
        <v>0</v>
      </c>
      <c r="U183" s="40"/>
      <c r="V183" s="40"/>
      <c r="W183" s="40"/>
      <c r="X183" s="40"/>
      <c r="Y183" s="40"/>
      <c r="Z183" s="40"/>
      <c r="AA183" s="40"/>
      <c r="AB183" s="40"/>
      <c r="AC183" s="40"/>
      <c r="AD183" s="40"/>
      <c r="AE183" s="40"/>
      <c r="AR183" s="231" t="s">
        <v>547</v>
      </c>
      <c r="AT183" s="231" t="s">
        <v>144</v>
      </c>
      <c r="AU183" s="231" t="s">
        <v>79</v>
      </c>
      <c r="AY183" s="19" t="s">
        <v>141</v>
      </c>
      <c r="BE183" s="232">
        <f>IF(N183="základní",J183,0)</f>
        <v>0</v>
      </c>
      <c r="BF183" s="232">
        <f>IF(N183="snížená",J183,0)</f>
        <v>0</v>
      </c>
      <c r="BG183" s="232">
        <f>IF(N183="zákl. přenesená",J183,0)</f>
        <v>0</v>
      </c>
      <c r="BH183" s="232">
        <f>IF(N183="sníž. přenesená",J183,0)</f>
        <v>0</v>
      </c>
      <c r="BI183" s="232">
        <f>IF(N183="nulová",J183,0)</f>
        <v>0</v>
      </c>
      <c r="BJ183" s="19" t="s">
        <v>77</v>
      </c>
      <c r="BK183" s="232">
        <f>ROUND(I183*H183,2)</f>
        <v>0</v>
      </c>
      <c r="BL183" s="19" t="s">
        <v>547</v>
      </c>
      <c r="BM183" s="231" t="s">
        <v>1283</v>
      </c>
    </row>
    <row r="184" s="2" customFormat="1">
      <c r="A184" s="40"/>
      <c r="B184" s="41"/>
      <c r="C184" s="42"/>
      <c r="D184" s="235" t="s">
        <v>199</v>
      </c>
      <c r="E184" s="42"/>
      <c r="F184" s="250" t="s">
        <v>1284</v>
      </c>
      <c r="G184" s="42"/>
      <c r="H184" s="42"/>
      <c r="I184" s="138"/>
      <c r="J184" s="42"/>
      <c r="K184" s="42"/>
      <c r="L184" s="46"/>
      <c r="M184" s="251"/>
      <c r="N184" s="252"/>
      <c r="O184" s="86"/>
      <c r="P184" s="86"/>
      <c r="Q184" s="86"/>
      <c r="R184" s="86"/>
      <c r="S184" s="86"/>
      <c r="T184" s="87"/>
      <c r="U184" s="40"/>
      <c r="V184" s="40"/>
      <c r="W184" s="40"/>
      <c r="X184" s="40"/>
      <c r="Y184" s="40"/>
      <c r="Z184" s="40"/>
      <c r="AA184" s="40"/>
      <c r="AB184" s="40"/>
      <c r="AC184" s="40"/>
      <c r="AD184" s="40"/>
      <c r="AE184" s="40"/>
      <c r="AT184" s="19" t="s">
        <v>199</v>
      </c>
      <c r="AU184" s="19" t="s">
        <v>79</v>
      </c>
    </row>
    <row r="185" s="2" customFormat="1" ht="24" customHeight="1">
      <c r="A185" s="40"/>
      <c r="B185" s="41"/>
      <c r="C185" s="220" t="s">
        <v>794</v>
      </c>
      <c r="D185" s="220" t="s">
        <v>144</v>
      </c>
      <c r="E185" s="221" t="s">
        <v>1285</v>
      </c>
      <c r="F185" s="222" t="s">
        <v>1286</v>
      </c>
      <c r="G185" s="223" t="s">
        <v>196</v>
      </c>
      <c r="H185" s="224">
        <v>15</v>
      </c>
      <c r="I185" s="225"/>
      <c r="J185" s="226">
        <f>ROUND(I185*H185,2)</f>
        <v>0</v>
      </c>
      <c r="K185" s="222" t="s">
        <v>197</v>
      </c>
      <c r="L185" s="46"/>
      <c r="M185" s="227" t="s">
        <v>19</v>
      </c>
      <c r="N185" s="228" t="s">
        <v>40</v>
      </c>
      <c r="O185" s="86"/>
      <c r="P185" s="229">
        <f>O185*H185</f>
        <v>0</v>
      </c>
      <c r="Q185" s="229">
        <v>0.40481</v>
      </c>
      <c r="R185" s="229">
        <f>Q185*H185</f>
        <v>6.0721499999999997</v>
      </c>
      <c r="S185" s="229">
        <v>0</v>
      </c>
      <c r="T185" s="230">
        <f>S185*H185</f>
        <v>0</v>
      </c>
      <c r="U185" s="40"/>
      <c r="V185" s="40"/>
      <c r="W185" s="40"/>
      <c r="X185" s="40"/>
      <c r="Y185" s="40"/>
      <c r="Z185" s="40"/>
      <c r="AA185" s="40"/>
      <c r="AB185" s="40"/>
      <c r="AC185" s="40"/>
      <c r="AD185" s="40"/>
      <c r="AE185" s="40"/>
      <c r="AR185" s="231" t="s">
        <v>547</v>
      </c>
      <c r="AT185" s="231" t="s">
        <v>144</v>
      </c>
      <c r="AU185" s="231" t="s">
        <v>79</v>
      </c>
      <c r="AY185" s="19" t="s">
        <v>141</v>
      </c>
      <c r="BE185" s="232">
        <f>IF(N185="základní",J185,0)</f>
        <v>0</v>
      </c>
      <c r="BF185" s="232">
        <f>IF(N185="snížená",J185,0)</f>
        <v>0</v>
      </c>
      <c r="BG185" s="232">
        <f>IF(N185="zákl. přenesená",J185,0)</f>
        <v>0</v>
      </c>
      <c r="BH185" s="232">
        <f>IF(N185="sníž. přenesená",J185,0)</f>
        <v>0</v>
      </c>
      <c r="BI185" s="232">
        <f>IF(N185="nulová",J185,0)</f>
        <v>0</v>
      </c>
      <c r="BJ185" s="19" t="s">
        <v>77</v>
      </c>
      <c r="BK185" s="232">
        <f>ROUND(I185*H185,2)</f>
        <v>0</v>
      </c>
      <c r="BL185" s="19" t="s">
        <v>547</v>
      </c>
      <c r="BM185" s="231" t="s">
        <v>1287</v>
      </c>
    </row>
    <row r="186" s="2" customFormat="1">
      <c r="A186" s="40"/>
      <c r="B186" s="41"/>
      <c r="C186" s="42"/>
      <c r="D186" s="235" t="s">
        <v>199</v>
      </c>
      <c r="E186" s="42"/>
      <c r="F186" s="250" t="s">
        <v>1288</v>
      </c>
      <c r="G186" s="42"/>
      <c r="H186" s="42"/>
      <c r="I186" s="138"/>
      <c r="J186" s="42"/>
      <c r="K186" s="42"/>
      <c r="L186" s="46"/>
      <c r="M186" s="251"/>
      <c r="N186" s="252"/>
      <c r="O186" s="86"/>
      <c r="P186" s="86"/>
      <c r="Q186" s="86"/>
      <c r="R186" s="86"/>
      <c r="S186" s="86"/>
      <c r="T186" s="87"/>
      <c r="U186" s="40"/>
      <c r="V186" s="40"/>
      <c r="W186" s="40"/>
      <c r="X186" s="40"/>
      <c r="Y186" s="40"/>
      <c r="Z186" s="40"/>
      <c r="AA186" s="40"/>
      <c r="AB186" s="40"/>
      <c r="AC186" s="40"/>
      <c r="AD186" s="40"/>
      <c r="AE186" s="40"/>
      <c r="AT186" s="19" t="s">
        <v>199</v>
      </c>
      <c r="AU186" s="19" t="s">
        <v>79</v>
      </c>
    </row>
    <row r="187" s="2" customFormat="1" ht="24" customHeight="1">
      <c r="A187" s="40"/>
      <c r="B187" s="41"/>
      <c r="C187" s="220" t="s">
        <v>798</v>
      </c>
      <c r="D187" s="220" t="s">
        <v>144</v>
      </c>
      <c r="E187" s="221" t="s">
        <v>1289</v>
      </c>
      <c r="F187" s="222" t="s">
        <v>1290</v>
      </c>
      <c r="G187" s="223" t="s">
        <v>196</v>
      </c>
      <c r="H187" s="224">
        <v>30</v>
      </c>
      <c r="I187" s="225"/>
      <c r="J187" s="226">
        <f>ROUND(I187*H187,2)</f>
        <v>0</v>
      </c>
      <c r="K187" s="222" t="s">
        <v>197</v>
      </c>
      <c r="L187" s="46"/>
      <c r="M187" s="227" t="s">
        <v>19</v>
      </c>
      <c r="N187" s="228" t="s">
        <v>40</v>
      </c>
      <c r="O187" s="86"/>
      <c r="P187" s="229">
        <f>O187*H187</f>
        <v>0</v>
      </c>
      <c r="Q187" s="229">
        <v>0.12659999999999999</v>
      </c>
      <c r="R187" s="229">
        <f>Q187*H187</f>
        <v>3.7979999999999996</v>
      </c>
      <c r="S187" s="229">
        <v>0</v>
      </c>
      <c r="T187" s="230">
        <f>S187*H187</f>
        <v>0</v>
      </c>
      <c r="U187" s="40"/>
      <c r="V187" s="40"/>
      <c r="W187" s="40"/>
      <c r="X187" s="40"/>
      <c r="Y187" s="40"/>
      <c r="Z187" s="40"/>
      <c r="AA187" s="40"/>
      <c r="AB187" s="40"/>
      <c r="AC187" s="40"/>
      <c r="AD187" s="40"/>
      <c r="AE187" s="40"/>
      <c r="AR187" s="231" t="s">
        <v>547</v>
      </c>
      <c r="AT187" s="231" t="s">
        <v>144</v>
      </c>
      <c r="AU187" s="231" t="s">
        <v>79</v>
      </c>
      <c r="AY187" s="19" t="s">
        <v>141</v>
      </c>
      <c r="BE187" s="232">
        <f>IF(N187="základní",J187,0)</f>
        <v>0</v>
      </c>
      <c r="BF187" s="232">
        <f>IF(N187="snížená",J187,0)</f>
        <v>0</v>
      </c>
      <c r="BG187" s="232">
        <f>IF(N187="zákl. přenesená",J187,0)</f>
        <v>0</v>
      </c>
      <c r="BH187" s="232">
        <f>IF(N187="sníž. přenesená",J187,0)</f>
        <v>0</v>
      </c>
      <c r="BI187" s="232">
        <f>IF(N187="nulová",J187,0)</f>
        <v>0</v>
      </c>
      <c r="BJ187" s="19" t="s">
        <v>77</v>
      </c>
      <c r="BK187" s="232">
        <f>ROUND(I187*H187,2)</f>
        <v>0</v>
      </c>
      <c r="BL187" s="19" t="s">
        <v>547</v>
      </c>
      <c r="BM187" s="231" t="s">
        <v>1291</v>
      </c>
    </row>
    <row r="188" s="2" customFormat="1">
      <c r="A188" s="40"/>
      <c r="B188" s="41"/>
      <c r="C188" s="42"/>
      <c r="D188" s="235" t="s">
        <v>199</v>
      </c>
      <c r="E188" s="42"/>
      <c r="F188" s="250" t="s">
        <v>1288</v>
      </c>
      <c r="G188" s="42"/>
      <c r="H188" s="42"/>
      <c r="I188" s="138"/>
      <c r="J188" s="42"/>
      <c r="K188" s="42"/>
      <c r="L188" s="46"/>
      <c r="M188" s="251"/>
      <c r="N188" s="252"/>
      <c r="O188" s="86"/>
      <c r="P188" s="86"/>
      <c r="Q188" s="86"/>
      <c r="R188" s="86"/>
      <c r="S188" s="86"/>
      <c r="T188" s="87"/>
      <c r="U188" s="40"/>
      <c r="V188" s="40"/>
      <c r="W188" s="40"/>
      <c r="X188" s="40"/>
      <c r="Y188" s="40"/>
      <c r="Z188" s="40"/>
      <c r="AA188" s="40"/>
      <c r="AB188" s="40"/>
      <c r="AC188" s="40"/>
      <c r="AD188" s="40"/>
      <c r="AE188" s="40"/>
      <c r="AT188" s="19" t="s">
        <v>199</v>
      </c>
      <c r="AU188" s="19" t="s">
        <v>79</v>
      </c>
    </row>
    <row r="189" s="13" customFormat="1">
      <c r="A189" s="13"/>
      <c r="B189" s="233"/>
      <c r="C189" s="234"/>
      <c r="D189" s="235" t="s">
        <v>170</v>
      </c>
      <c r="E189" s="236" t="s">
        <v>19</v>
      </c>
      <c r="F189" s="237" t="s">
        <v>1292</v>
      </c>
      <c r="G189" s="234"/>
      <c r="H189" s="238">
        <v>30</v>
      </c>
      <c r="I189" s="239"/>
      <c r="J189" s="234"/>
      <c r="K189" s="234"/>
      <c r="L189" s="240"/>
      <c r="M189" s="241"/>
      <c r="N189" s="242"/>
      <c r="O189" s="242"/>
      <c r="P189" s="242"/>
      <c r="Q189" s="242"/>
      <c r="R189" s="242"/>
      <c r="S189" s="242"/>
      <c r="T189" s="243"/>
      <c r="U189" s="13"/>
      <c r="V189" s="13"/>
      <c r="W189" s="13"/>
      <c r="X189" s="13"/>
      <c r="Y189" s="13"/>
      <c r="Z189" s="13"/>
      <c r="AA189" s="13"/>
      <c r="AB189" s="13"/>
      <c r="AC189" s="13"/>
      <c r="AD189" s="13"/>
      <c r="AE189" s="13"/>
      <c r="AT189" s="244" t="s">
        <v>170</v>
      </c>
      <c r="AU189" s="244" t="s">
        <v>79</v>
      </c>
      <c r="AV189" s="13" t="s">
        <v>79</v>
      </c>
      <c r="AW189" s="13" t="s">
        <v>31</v>
      </c>
      <c r="AX189" s="13" t="s">
        <v>77</v>
      </c>
      <c r="AY189" s="244" t="s">
        <v>141</v>
      </c>
    </row>
    <row r="190" s="2" customFormat="1" ht="24" customHeight="1">
      <c r="A190" s="40"/>
      <c r="B190" s="41"/>
      <c r="C190" s="220" t="s">
        <v>803</v>
      </c>
      <c r="D190" s="220" t="s">
        <v>144</v>
      </c>
      <c r="E190" s="221" t="s">
        <v>1293</v>
      </c>
      <c r="F190" s="222" t="s">
        <v>1294</v>
      </c>
      <c r="G190" s="223" t="s">
        <v>196</v>
      </c>
      <c r="H190" s="224">
        <v>45</v>
      </c>
      <c r="I190" s="225"/>
      <c r="J190" s="226">
        <f>ROUND(I190*H190,2)</f>
        <v>0</v>
      </c>
      <c r="K190" s="222" t="s">
        <v>197</v>
      </c>
      <c r="L190" s="46"/>
      <c r="M190" s="227" t="s">
        <v>19</v>
      </c>
      <c r="N190" s="228" t="s">
        <v>40</v>
      </c>
      <c r="O190" s="86"/>
      <c r="P190" s="229">
        <f>O190*H190</f>
        <v>0</v>
      </c>
      <c r="Q190" s="229">
        <v>0.25319999999999998</v>
      </c>
      <c r="R190" s="229">
        <f>Q190*H190</f>
        <v>11.393999999999998</v>
      </c>
      <c r="S190" s="229">
        <v>0</v>
      </c>
      <c r="T190" s="230">
        <f>S190*H190</f>
        <v>0</v>
      </c>
      <c r="U190" s="40"/>
      <c r="V190" s="40"/>
      <c r="W190" s="40"/>
      <c r="X190" s="40"/>
      <c r="Y190" s="40"/>
      <c r="Z190" s="40"/>
      <c r="AA190" s="40"/>
      <c r="AB190" s="40"/>
      <c r="AC190" s="40"/>
      <c r="AD190" s="40"/>
      <c r="AE190" s="40"/>
      <c r="AR190" s="231" t="s">
        <v>547</v>
      </c>
      <c r="AT190" s="231" t="s">
        <v>144</v>
      </c>
      <c r="AU190" s="231" t="s">
        <v>79</v>
      </c>
      <c r="AY190" s="19" t="s">
        <v>141</v>
      </c>
      <c r="BE190" s="232">
        <f>IF(N190="základní",J190,0)</f>
        <v>0</v>
      </c>
      <c r="BF190" s="232">
        <f>IF(N190="snížená",J190,0)</f>
        <v>0</v>
      </c>
      <c r="BG190" s="232">
        <f>IF(N190="zákl. přenesená",J190,0)</f>
        <v>0</v>
      </c>
      <c r="BH190" s="232">
        <f>IF(N190="sníž. přenesená",J190,0)</f>
        <v>0</v>
      </c>
      <c r="BI190" s="232">
        <f>IF(N190="nulová",J190,0)</f>
        <v>0</v>
      </c>
      <c r="BJ190" s="19" t="s">
        <v>77</v>
      </c>
      <c r="BK190" s="232">
        <f>ROUND(I190*H190,2)</f>
        <v>0</v>
      </c>
      <c r="BL190" s="19" t="s">
        <v>547</v>
      </c>
      <c r="BM190" s="231" t="s">
        <v>1295</v>
      </c>
    </row>
    <row r="191" s="2" customFormat="1">
      <c r="A191" s="40"/>
      <c r="B191" s="41"/>
      <c r="C191" s="42"/>
      <c r="D191" s="235" t="s">
        <v>199</v>
      </c>
      <c r="E191" s="42"/>
      <c r="F191" s="250" t="s">
        <v>1288</v>
      </c>
      <c r="G191" s="42"/>
      <c r="H191" s="42"/>
      <c r="I191" s="138"/>
      <c r="J191" s="42"/>
      <c r="K191" s="42"/>
      <c r="L191" s="46"/>
      <c r="M191" s="251"/>
      <c r="N191" s="252"/>
      <c r="O191" s="86"/>
      <c r="P191" s="86"/>
      <c r="Q191" s="86"/>
      <c r="R191" s="86"/>
      <c r="S191" s="86"/>
      <c r="T191" s="87"/>
      <c r="U191" s="40"/>
      <c r="V191" s="40"/>
      <c r="W191" s="40"/>
      <c r="X191" s="40"/>
      <c r="Y191" s="40"/>
      <c r="Z191" s="40"/>
      <c r="AA191" s="40"/>
      <c r="AB191" s="40"/>
      <c r="AC191" s="40"/>
      <c r="AD191" s="40"/>
      <c r="AE191" s="40"/>
      <c r="AT191" s="19" t="s">
        <v>199</v>
      </c>
      <c r="AU191" s="19" t="s">
        <v>79</v>
      </c>
    </row>
    <row r="192" s="13" customFormat="1">
      <c r="A192" s="13"/>
      <c r="B192" s="233"/>
      <c r="C192" s="234"/>
      <c r="D192" s="235" t="s">
        <v>170</v>
      </c>
      <c r="E192" s="236" t="s">
        <v>19</v>
      </c>
      <c r="F192" s="237" t="s">
        <v>1296</v>
      </c>
      <c r="G192" s="234"/>
      <c r="H192" s="238">
        <v>45</v>
      </c>
      <c r="I192" s="239"/>
      <c r="J192" s="234"/>
      <c r="K192" s="234"/>
      <c r="L192" s="240"/>
      <c r="M192" s="241"/>
      <c r="N192" s="242"/>
      <c r="O192" s="242"/>
      <c r="P192" s="242"/>
      <c r="Q192" s="242"/>
      <c r="R192" s="242"/>
      <c r="S192" s="242"/>
      <c r="T192" s="243"/>
      <c r="U192" s="13"/>
      <c r="V192" s="13"/>
      <c r="W192" s="13"/>
      <c r="X192" s="13"/>
      <c r="Y192" s="13"/>
      <c r="Z192" s="13"/>
      <c r="AA192" s="13"/>
      <c r="AB192" s="13"/>
      <c r="AC192" s="13"/>
      <c r="AD192" s="13"/>
      <c r="AE192" s="13"/>
      <c r="AT192" s="244" t="s">
        <v>170</v>
      </c>
      <c r="AU192" s="244" t="s">
        <v>79</v>
      </c>
      <c r="AV192" s="13" t="s">
        <v>79</v>
      </c>
      <c r="AW192" s="13" t="s">
        <v>31</v>
      </c>
      <c r="AX192" s="13" t="s">
        <v>77</v>
      </c>
      <c r="AY192" s="244" t="s">
        <v>141</v>
      </c>
    </row>
    <row r="193" s="2" customFormat="1" ht="24" customHeight="1">
      <c r="A193" s="40"/>
      <c r="B193" s="41"/>
      <c r="C193" s="220" t="s">
        <v>810</v>
      </c>
      <c r="D193" s="220" t="s">
        <v>144</v>
      </c>
      <c r="E193" s="221" t="s">
        <v>1297</v>
      </c>
      <c r="F193" s="222" t="s">
        <v>1298</v>
      </c>
      <c r="G193" s="223" t="s">
        <v>196</v>
      </c>
      <c r="H193" s="224">
        <v>60</v>
      </c>
      <c r="I193" s="225"/>
      <c r="J193" s="226">
        <f>ROUND(I193*H193,2)</f>
        <v>0</v>
      </c>
      <c r="K193" s="222" t="s">
        <v>197</v>
      </c>
      <c r="L193" s="46"/>
      <c r="M193" s="227" t="s">
        <v>19</v>
      </c>
      <c r="N193" s="228" t="s">
        <v>40</v>
      </c>
      <c r="O193" s="86"/>
      <c r="P193" s="229">
        <f>O193*H193</f>
        <v>0</v>
      </c>
      <c r="Q193" s="229">
        <v>0.37980000000000003</v>
      </c>
      <c r="R193" s="229">
        <f>Q193*H193</f>
        <v>22.788</v>
      </c>
      <c r="S193" s="229">
        <v>0</v>
      </c>
      <c r="T193" s="230">
        <f>S193*H193</f>
        <v>0</v>
      </c>
      <c r="U193" s="40"/>
      <c r="V193" s="40"/>
      <c r="W193" s="40"/>
      <c r="X193" s="40"/>
      <c r="Y193" s="40"/>
      <c r="Z193" s="40"/>
      <c r="AA193" s="40"/>
      <c r="AB193" s="40"/>
      <c r="AC193" s="40"/>
      <c r="AD193" s="40"/>
      <c r="AE193" s="40"/>
      <c r="AR193" s="231" t="s">
        <v>547</v>
      </c>
      <c r="AT193" s="231" t="s">
        <v>144</v>
      </c>
      <c r="AU193" s="231" t="s">
        <v>79</v>
      </c>
      <c r="AY193" s="19" t="s">
        <v>141</v>
      </c>
      <c r="BE193" s="232">
        <f>IF(N193="základní",J193,0)</f>
        <v>0</v>
      </c>
      <c r="BF193" s="232">
        <f>IF(N193="snížená",J193,0)</f>
        <v>0</v>
      </c>
      <c r="BG193" s="232">
        <f>IF(N193="zákl. přenesená",J193,0)</f>
        <v>0</v>
      </c>
      <c r="BH193" s="232">
        <f>IF(N193="sníž. přenesená",J193,0)</f>
        <v>0</v>
      </c>
      <c r="BI193" s="232">
        <f>IF(N193="nulová",J193,0)</f>
        <v>0</v>
      </c>
      <c r="BJ193" s="19" t="s">
        <v>77</v>
      </c>
      <c r="BK193" s="232">
        <f>ROUND(I193*H193,2)</f>
        <v>0</v>
      </c>
      <c r="BL193" s="19" t="s">
        <v>547</v>
      </c>
      <c r="BM193" s="231" t="s">
        <v>1299</v>
      </c>
    </row>
    <row r="194" s="2" customFormat="1">
      <c r="A194" s="40"/>
      <c r="B194" s="41"/>
      <c r="C194" s="42"/>
      <c r="D194" s="235" t="s">
        <v>199</v>
      </c>
      <c r="E194" s="42"/>
      <c r="F194" s="250" t="s">
        <v>1288</v>
      </c>
      <c r="G194" s="42"/>
      <c r="H194" s="42"/>
      <c r="I194" s="138"/>
      <c r="J194" s="42"/>
      <c r="K194" s="42"/>
      <c r="L194" s="46"/>
      <c r="M194" s="251"/>
      <c r="N194" s="252"/>
      <c r="O194" s="86"/>
      <c r="P194" s="86"/>
      <c r="Q194" s="86"/>
      <c r="R194" s="86"/>
      <c r="S194" s="86"/>
      <c r="T194" s="87"/>
      <c r="U194" s="40"/>
      <c r="V194" s="40"/>
      <c r="W194" s="40"/>
      <c r="X194" s="40"/>
      <c r="Y194" s="40"/>
      <c r="Z194" s="40"/>
      <c r="AA194" s="40"/>
      <c r="AB194" s="40"/>
      <c r="AC194" s="40"/>
      <c r="AD194" s="40"/>
      <c r="AE194" s="40"/>
      <c r="AT194" s="19" t="s">
        <v>199</v>
      </c>
      <c r="AU194" s="19" t="s">
        <v>79</v>
      </c>
    </row>
    <row r="195" s="13" customFormat="1">
      <c r="A195" s="13"/>
      <c r="B195" s="233"/>
      <c r="C195" s="234"/>
      <c r="D195" s="235" t="s">
        <v>170</v>
      </c>
      <c r="E195" s="236" t="s">
        <v>19</v>
      </c>
      <c r="F195" s="237" t="s">
        <v>1300</v>
      </c>
      <c r="G195" s="234"/>
      <c r="H195" s="238">
        <v>15</v>
      </c>
      <c r="I195" s="239"/>
      <c r="J195" s="234"/>
      <c r="K195" s="234"/>
      <c r="L195" s="240"/>
      <c r="M195" s="241"/>
      <c r="N195" s="242"/>
      <c r="O195" s="242"/>
      <c r="P195" s="242"/>
      <c r="Q195" s="242"/>
      <c r="R195" s="242"/>
      <c r="S195" s="242"/>
      <c r="T195" s="243"/>
      <c r="U195" s="13"/>
      <c r="V195" s="13"/>
      <c r="W195" s="13"/>
      <c r="X195" s="13"/>
      <c r="Y195" s="13"/>
      <c r="Z195" s="13"/>
      <c r="AA195" s="13"/>
      <c r="AB195" s="13"/>
      <c r="AC195" s="13"/>
      <c r="AD195" s="13"/>
      <c r="AE195" s="13"/>
      <c r="AT195" s="244" t="s">
        <v>170</v>
      </c>
      <c r="AU195" s="244" t="s">
        <v>79</v>
      </c>
      <c r="AV195" s="13" t="s">
        <v>79</v>
      </c>
      <c r="AW195" s="13" t="s">
        <v>31</v>
      </c>
      <c r="AX195" s="13" t="s">
        <v>69</v>
      </c>
      <c r="AY195" s="244" t="s">
        <v>141</v>
      </c>
    </row>
    <row r="196" s="13" customFormat="1">
      <c r="A196" s="13"/>
      <c r="B196" s="233"/>
      <c r="C196" s="234"/>
      <c r="D196" s="235" t="s">
        <v>170</v>
      </c>
      <c r="E196" s="236" t="s">
        <v>19</v>
      </c>
      <c r="F196" s="237" t="s">
        <v>1247</v>
      </c>
      <c r="G196" s="234"/>
      <c r="H196" s="238">
        <v>45</v>
      </c>
      <c r="I196" s="239"/>
      <c r="J196" s="234"/>
      <c r="K196" s="234"/>
      <c r="L196" s="240"/>
      <c r="M196" s="241"/>
      <c r="N196" s="242"/>
      <c r="O196" s="242"/>
      <c r="P196" s="242"/>
      <c r="Q196" s="242"/>
      <c r="R196" s="242"/>
      <c r="S196" s="242"/>
      <c r="T196" s="243"/>
      <c r="U196" s="13"/>
      <c r="V196" s="13"/>
      <c r="W196" s="13"/>
      <c r="X196" s="13"/>
      <c r="Y196" s="13"/>
      <c r="Z196" s="13"/>
      <c r="AA196" s="13"/>
      <c r="AB196" s="13"/>
      <c r="AC196" s="13"/>
      <c r="AD196" s="13"/>
      <c r="AE196" s="13"/>
      <c r="AT196" s="244" t="s">
        <v>170</v>
      </c>
      <c r="AU196" s="244" t="s">
        <v>79</v>
      </c>
      <c r="AV196" s="13" t="s">
        <v>79</v>
      </c>
      <c r="AW196" s="13" t="s">
        <v>31</v>
      </c>
      <c r="AX196" s="13" t="s">
        <v>69</v>
      </c>
      <c r="AY196" s="244" t="s">
        <v>141</v>
      </c>
    </row>
    <row r="197" s="15" customFormat="1">
      <c r="A197" s="15"/>
      <c r="B197" s="263"/>
      <c r="C197" s="264"/>
      <c r="D197" s="235" t="s">
        <v>170</v>
      </c>
      <c r="E197" s="265" t="s">
        <v>19</v>
      </c>
      <c r="F197" s="266" t="s">
        <v>233</v>
      </c>
      <c r="G197" s="264"/>
      <c r="H197" s="267">
        <v>60</v>
      </c>
      <c r="I197" s="268"/>
      <c r="J197" s="264"/>
      <c r="K197" s="264"/>
      <c r="L197" s="269"/>
      <c r="M197" s="270"/>
      <c r="N197" s="271"/>
      <c r="O197" s="271"/>
      <c r="P197" s="271"/>
      <c r="Q197" s="271"/>
      <c r="R197" s="271"/>
      <c r="S197" s="271"/>
      <c r="T197" s="272"/>
      <c r="U197" s="15"/>
      <c r="V197" s="15"/>
      <c r="W197" s="15"/>
      <c r="X197" s="15"/>
      <c r="Y197" s="15"/>
      <c r="Z197" s="15"/>
      <c r="AA197" s="15"/>
      <c r="AB197" s="15"/>
      <c r="AC197" s="15"/>
      <c r="AD197" s="15"/>
      <c r="AE197" s="15"/>
      <c r="AT197" s="273" t="s">
        <v>170</v>
      </c>
      <c r="AU197" s="273" t="s">
        <v>79</v>
      </c>
      <c r="AV197" s="15" t="s">
        <v>161</v>
      </c>
      <c r="AW197" s="15" t="s">
        <v>31</v>
      </c>
      <c r="AX197" s="15" t="s">
        <v>77</v>
      </c>
      <c r="AY197" s="273" t="s">
        <v>141</v>
      </c>
    </row>
    <row r="198" s="2" customFormat="1" ht="24" customHeight="1">
      <c r="A198" s="40"/>
      <c r="B198" s="41"/>
      <c r="C198" s="220" t="s">
        <v>815</v>
      </c>
      <c r="D198" s="220" t="s">
        <v>144</v>
      </c>
      <c r="E198" s="221" t="s">
        <v>1301</v>
      </c>
      <c r="F198" s="222" t="s">
        <v>1302</v>
      </c>
      <c r="G198" s="223" t="s">
        <v>295</v>
      </c>
      <c r="H198" s="224">
        <v>4</v>
      </c>
      <c r="I198" s="225"/>
      <c r="J198" s="226">
        <f>ROUND(I198*H198,2)</f>
        <v>0</v>
      </c>
      <c r="K198" s="222" t="s">
        <v>197</v>
      </c>
      <c r="L198" s="46"/>
      <c r="M198" s="227" t="s">
        <v>19</v>
      </c>
      <c r="N198" s="228" t="s">
        <v>40</v>
      </c>
      <c r="O198" s="86"/>
      <c r="P198" s="229">
        <f>O198*H198</f>
        <v>0</v>
      </c>
      <c r="Q198" s="229">
        <v>0.14321</v>
      </c>
      <c r="R198" s="229">
        <f>Q198*H198</f>
        <v>0.57284000000000002</v>
      </c>
      <c r="S198" s="229">
        <v>0</v>
      </c>
      <c r="T198" s="230">
        <f>S198*H198</f>
        <v>0</v>
      </c>
      <c r="U198" s="40"/>
      <c r="V198" s="40"/>
      <c r="W198" s="40"/>
      <c r="X198" s="40"/>
      <c r="Y198" s="40"/>
      <c r="Z198" s="40"/>
      <c r="AA198" s="40"/>
      <c r="AB198" s="40"/>
      <c r="AC198" s="40"/>
      <c r="AD198" s="40"/>
      <c r="AE198" s="40"/>
      <c r="AR198" s="231" t="s">
        <v>547</v>
      </c>
      <c r="AT198" s="231" t="s">
        <v>144</v>
      </c>
      <c r="AU198" s="231" t="s">
        <v>79</v>
      </c>
      <c r="AY198" s="19" t="s">
        <v>141</v>
      </c>
      <c r="BE198" s="232">
        <f>IF(N198="základní",J198,0)</f>
        <v>0</v>
      </c>
      <c r="BF198" s="232">
        <f>IF(N198="snížená",J198,0)</f>
        <v>0</v>
      </c>
      <c r="BG198" s="232">
        <f>IF(N198="zákl. přenesená",J198,0)</f>
        <v>0</v>
      </c>
      <c r="BH198" s="232">
        <f>IF(N198="sníž. přenesená",J198,0)</f>
        <v>0</v>
      </c>
      <c r="BI198" s="232">
        <f>IF(N198="nulová",J198,0)</f>
        <v>0</v>
      </c>
      <c r="BJ198" s="19" t="s">
        <v>77</v>
      </c>
      <c r="BK198" s="232">
        <f>ROUND(I198*H198,2)</f>
        <v>0</v>
      </c>
      <c r="BL198" s="19" t="s">
        <v>547</v>
      </c>
      <c r="BM198" s="231" t="s">
        <v>1303</v>
      </c>
    </row>
    <row r="199" s="2" customFormat="1">
      <c r="A199" s="40"/>
      <c r="B199" s="41"/>
      <c r="C199" s="42"/>
      <c r="D199" s="235" t="s">
        <v>199</v>
      </c>
      <c r="E199" s="42"/>
      <c r="F199" s="250" t="s">
        <v>1288</v>
      </c>
      <c r="G199" s="42"/>
      <c r="H199" s="42"/>
      <c r="I199" s="138"/>
      <c r="J199" s="42"/>
      <c r="K199" s="42"/>
      <c r="L199" s="46"/>
      <c r="M199" s="251"/>
      <c r="N199" s="252"/>
      <c r="O199" s="86"/>
      <c r="P199" s="86"/>
      <c r="Q199" s="86"/>
      <c r="R199" s="86"/>
      <c r="S199" s="86"/>
      <c r="T199" s="87"/>
      <c r="U199" s="40"/>
      <c r="V199" s="40"/>
      <c r="W199" s="40"/>
      <c r="X199" s="40"/>
      <c r="Y199" s="40"/>
      <c r="Z199" s="40"/>
      <c r="AA199" s="40"/>
      <c r="AB199" s="40"/>
      <c r="AC199" s="40"/>
      <c r="AD199" s="40"/>
      <c r="AE199" s="40"/>
      <c r="AT199" s="19" t="s">
        <v>199</v>
      </c>
      <c r="AU199" s="19" t="s">
        <v>79</v>
      </c>
    </row>
    <row r="200" s="2" customFormat="1" ht="24" customHeight="1">
      <c r="A200" s="40"/>
      <c r="B200" s="41"/>
      <c r="C200" s="220" t="s">
        <v>821</v>
      </c>
      <c r="D200" s="220" t="s">
        <v>144</v>
      </c>
      <c r="E200" s="221" t="s">
        <v>1304</v>
      </c>
      <c r="F200" s="222" t="s">
        <v>1305</v>
      </c>
      <c r="G200" s="223" t="s">
        <v>295</v>
      </c>
      <c r="H200" s="224">
        <v>4</v>
      </c>
      <c r="I200" s="225"/>
      <c r="J200" s="226">
        <f>ROUND(I200*H200,2)</f>
        <v>0</v>
      </c>
      <c r="K200" s="222" t="s">
        <v>197</v>
      </c>
      <c r="L200" s="46"/>
      <c r="M200" s="227" t="s">
        <v>19</v>
      </c>
      <c r="N200" s="228" t="s">
        <v>40</v>
      </c>
      <c r="O200" s="86"/>
      <c r="P200" s="229">
        <f>O200*H200</f>
        <v>0</v>
      </c>
      <c r="Q200" s="229">
        <v>0</v>
      </c>
      <c r="R200" s="229">
        <f>Q200*H200</f>
        <v>0</v>
      </c>
      <c r="S200" s="229">
        <v>0</v>
      </c>
      <c r="T200" s="230">
        <f>S200*H200</f>
        <v>0</v>
      </c>
      <c r="U200" s="40"/>
      <c r="V200" s="40"/>
      <c r="W200" s="40"/>
      <c r="X200" s="40"/>
      <c r="Y200" s="40"/>
      <c r="Z200" s="40"/>
      <c r="AA200" s="40"/>
      <c r="AB200" s="40"/>
      <c r="AC200" s="40"/>
      <c r="AD200" s="40"/>
      <c r="AE200" s="40"/>
      <c r="AR200" s="231" t="s">
        <v>547</v>
      </c>
      <c r="AT200" s="231" t="s">
        <v>144</v>
      </c>
      <c r="AU200" s="231" t="s">
        <v>79</v>
      </c>
      <c r="AY200" s="19" t="s">
        <v>141</v>
      </c>
      <c r="BE200" s="232">
        <f>IF(N200="základní",J200,0)</f>
        <v>0</v>
      </c>
      <c r="BF200" s="232">
        <f>IF(N200="snížená",J200,0)</f>
        <v>0</v>
      </c>
      <c r="BG200" s="232">
        <f>IF(N200="zákl. přenesená",J200,0)</f>
        <v>0</v>
      </c>
      <c r="BH200" s="232">
        <f>IF(N200="sníž. přenesená",J200,0)</f>
        <v>0</v>
      </c>
      <c r="BI200" s="232">
        <f>IF(N200="nulová",J200,0)</f>
        <v>0</v>
      </c>
      <c r="BJ200" s="19" t="s">
        <v>77</v>
      </c>
      <c r="BK200" s="232">
        <f>ROUND(I200*H200,2)</f>
        <v>0</v>
      </c>
      <c r="BL200" s="19" t="s">
        <v>547</v>
      </c>
      <c r="BM200" s="231" t="s">
        <v>1306</v>
      </c>
    </row>
    <row r="201" s="2" customFormat="1">
      <c r="A201" s="40"/>
      <c r="B201" s="41"/>
      <c r="C201" s="42"/>
      <c r="D201" s="235" t="s">
        <v>199</v>
      </c>
      <c r="E201" s="42"/>
      <c r="F201" s="250" t="s">
        <v>1288</v>
      </c>
      <c r="G201" s="42"/>
      <c r="H201" s="42"/>
      <c r="I201" s="138"/>
      <c r="J201" s="42"/>
      <c r="K201" s="42"/>
      <c r="L201" s="46"/>
      <c r="M201" s="287"/>
      <c r="N201" s="288"/>
      <c r="O201" s="247"/>
      <c r="P201" s="247"/>
      <c r="Q201" s="247"/>
      <c r="R201" s="247"/>
      <c r="S201" s="247"/>
      <c r="T201" s="289"/>
      <c r="U201" s="40"/>
      <c r="V201" s="40"/>
      <c r="W201" s="40"/>
      <c r="X201" s="40"/>
      <c r="Y201" s="40"/>
      <c r="Z201" s="40"/>
      <c r="AA201" s="40"/>
      <c r="AB201" s="40"/>
      <c r="AC201" s="40"/>
      <c r="AD201" s="40"/>
      <c r="AE201" s="40"/>
      <c r="AT201" s="19" t="s">
        <v>199</v>
      </c>
      <c r="AU201" s="19" t="s">
        <v>79</v>
      </c>
    </row>
    <row r="202" s="2" customFormat="1" ht="6.96" customHeight="1">
      <c r="A202" s="40"/>
      <c r="B202" s="61"/>
      <c r="C202" s="62"/>
      <c r="D202" s="62"/>
      <c r="E202" s="62"/>
      <c r="F202" s="62"/>
      <c r="G202" s="62"/>
      <c r="H202" s="62"/>
      <c r="I202" s="168"/>
      <c r="J202" s="62"/>
      <c r="K202" s="62"/>
      <c r="L202" s="46"/>
      <c r="M202" s="40"/>
      <c r="O202" s="40"/>
      <c r="P202" s="40"/>
      <c r="Q202" s="40"/>
      <c r="R202" s="40"/>
      <c r="S202" s="40"/>
      <c r="T202" s="40"/>
      <c r="U202" s="40"/>
      <c r="V202" s="40"/>
      <c r="W202" s="40"/>
      <c r="X202" s="40"/>
      <c r="Y202" s="40"/>
      <c r="Z202" s="40"/>
      <c r="AA202" s="40"/>
      <c r="AB202" s="40"/>
      <c r="AC202" s="40"/>
      <c r="AD202" s="40"/>
      <c r="AE202" s="40"/>
    </row>
  </sheetData>
  <sheetProtection sheet="1" autoFilter="0" formatColumns="0" formatRows="0" objects="1" scenarios="1" spinCount="100000" saltValue="gxtqH4JHwrMLyAKcfyA66P5DZfPazeTUV37s5nQwGkq0y5jzGOdnBTyXX6wpCFXK7ZeJ3tR0nz+qG266z9g1Fw==" hashValue="aZ3+qOoZUqWK/QrtR6j/monp6cA5lI3ShGJDGjl385s15hxA+byKcP4PzcTpuu3qcoghjFIVNyRs85bpitrflA==" algorithmName="SHA-512" password="CC35"/>
  <autoFilter ref="C85:K201"/>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109</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1307</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ROUND(J79,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ROUND((SUM(BE79:BE137)),  2)</f>
        <v>0</v>
      </c>
      <c r="G33" s="40"/>
      <c r="H33" s="40"/>
      <c r="I33" s="157">
        <v>0.20999999999999999</v>
      </c>
      <c r="J33" s="156">
        <f>ROUND(((SUM(BE79:BE137))*I33),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ROUND((SUM(BF79:BF137)),  2)</f>
        <v>0</v>
      </c>
      <c r="G34" s="40"/>
      <c r="H34" s="40"/>
      <c r="I34" s="157">
        <v>0.14999999999999999</v>
      </c>
      <c r="J34" s="156">
        <f>ROUND(((SUM(BF79:BF137))*I34),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ROUND((SUM(BG79:BG137)),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ROUND((SUM(BH79:BH137)),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ROUND((SUM(BI79:BI137)),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661.1 - Úprava TV, provizorní stav</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J79</f>
        <v>0</v>
      </c>
      <c r="K59" s="42"/>
      <c r="L59" s="139"/>
      <c r="S59" s="40"/>
      <c r="T59" s="40"/>
      <c r="U59" s="40"/>
      <c r="V59" s="40"/>
      <c r="W59" s="40"/>
      <c r="X59" s="40"/>
      <c r="Y59" s="40"/>
      <c r="Z59" s="40"/>
      <c r="AA59" s="40"/>
      <c r="AB59" s="40"/>
      <c r="AC59" s="40"/>
      <c r="AD59" s="40"/>
      <c r="AE59" s="40"/>
      <c r="AU59" s="19" t="s">
        <v>119</v>
      </c>
    </row>
    <row r="60" s="2" customFormat="1" ht="21.84" customHeight="1">
      <c r="A60" s="40"/>
      <c r="B60" s="41"/>
      <c r="C60" s="42"/>
      <c r="D60" s="42"/>
      <c r="E60" s="42"/>
      <c r="F60" s="42"/>
      <c r="G60" s="42"/>
      <c r="H60" s="42"/>
      <c r="I60" s="138"/>
      <c r="J60" s="42"/>
      <c r="K60" s="42"/>
      <c r="L60" s="139"/>
      <c r="S60" s="40"/>
      <c r="T60" s="40"/>
      <c r="U60" s="40"/>
      <c r="V60" s="40"/>
      <c r="W60" s="40"/>
      <c r="X60" s="40"/>
      <c r="Y60" s="40"/>
      <c r="Z60" s="40"/>
      <c r="AA60" s="40"/>
      <c r="AB60" s="40"/>
      <c r="AC60" s="40"/>
      <c r="AD60" s="40"/>
      <c r="AE60" s="40"/>
    </row>
    <row r="61" s="2" customFormat="1" ht="6.96" customHeight="1">
      <c r="A61" s="40"/>
      <c r="B61" s="61"/>
      <c r="C61" s="62"/>
      <c r="D61" s="62"/>
      <c r="E61" s="62"/>
      <c r="F61" s="62"/>
      <c r="G61" s="62"/>
      <c r="H61" s="62"/>
      <c r="I61" s="168"/>
      <c r="J61" s="62"/>
      <c r="K61" s="62"/>
      <c r="L61" s="139"/>
      <c r="S61" s="40"/>
      <c r="T61" s="40"/>
      <c r="U61" s="40"/>
      <c r="V61" s="40"/>
      <c r="W61" s="40"/>
      <c r="X61" s="40"/>
      <c r="Y61" s="40"/>
      <c r="Z61" s="40"/>
      <c r="AA61" s="40"/>
      <c r="AB61" s="40"/>
      <c r="AC61" s="40"/>
      <c r="AD61" s="40"/>
      <c r="AE61" s="40"/>
    </row>
    <row r="65" s="2" customFormat="1" ht="6.96" customHeight="1">
      <c r="A65" s="40"/>
      <c r="B65" s="63"/>
      <c r="C65" s="64"/>
      <c r="D65" s="64"/>
      <c r="E65" s="64"/>
      <c r="F65" s="64"/>
      <c r="G65" s="64"/>
      <c r="H65" s="64"/>
      <c r="I65" s="171"/>
      <c r="J65" s="64"/>
      <c r="K65" s="64"/>
      <c r="L65" s="139"/>
      <c r="S65" s="40"/>
      <c r="T65" s="40"/>
      <c r="U65" s="40"/>
      <c r="V65" s="40"/>
      <c r="W65" s="40"/>
      <c r="X65" s="40"/>
      <c r="Y65" s="40"/>
      <c r="Z65" s="40"/>
      <c r="AA65" s="40"/>
      <c r="AB65" s="40"/>
      <c r="AC65" s="40"/>
      <c r="AD65" s="40"/>
      <c r="AE65" s="40"/>
    </row>
    <row r="66" s="2" customFormat="1" ht="24.96" customHeight="1">
      <c r="A66" s="40"/>
      <c r="B66" s="41"/>
      <c r="C66" s="25" t="s">
        <v>125</v>
      </c>
      <c r="D66" s="42"/>
      <c r="E66" s="42"/>
      <c r="F66" s="42"/>
      <c r="G66" s="42"/>
      <c r="H66" s="42"/>
      <c r="I66" s="138"/>
      <c r="J66" s="42"/>
      <c r="K66" s="42"/>
      <c r="L66" s="139"/>
      <c r="S66" s="40"/>
      <c r="T66" s="40"/>
      <c r="U66" s="40"/>
      <c r="V66" s="40"/>
      <c r="W66" s="40"/>
      <c r="X66" s="40"/>
      <c r="Y66" s="40"/>
      <c r="Z66" s="40"/>
      <c r="AA66" s="40"/>
      <c r="AB66" s="40"/>
      <c r="AC66" s="40"/>
      <c r="AD66" s="40"/>
      <c r="AE66" s="40"/>
    </row>
    <row r="67" s="2" customFormat="1" ht="6.96"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12" customHeight="1">
      <c r="A68" s="40"/>
      <c r="B68" s="41"/>
      <c r="C68" s="34" t="s">
        <v>16</v>
      </c>
      <c r="D68" s="42"/>
      <c r="E68" s="42"/>
      <c r="F68" s="42"/>
      <c r="G68" s="42"/>
      <c r="H68" s="42"/>
      <c r="I68" s="138"/>
      <c r="J68" s="42"/>
      <c r="K68" s="42"/>
      <c r="L68" s="139"/>
      <c r="S68" s="40"/>
      <c r="T68" s="40"/>
      <c r="U68" s="40"/>
      <c r="V68" s="40"/>
      <c r="W68" s="40"/>
      <c r="X68" s="40"/>
      <c r="Y68" s="40"/>
      <c r="Z68" s="40"/>
      <c r="AA68" s="40"/>
      <c r="AB68" s="40"/>
      <c r="AC68" s="40"/>
      <c r="AD68" s="40"/>
      <c r="AE68" s="40"/>
    </row>
    <row r="69" s="2" customFormat="1" ht="16.5" customHeight="1">
      <c r="A69" s="40"/>
      <c r="B69" s="41"/>
      <c r="C69" s="42"/>
      <c r="D69" s="42"/>
      <c r="E69" s="172" t="str">
        <f>E7</f>
        <v>Most Zlíchov</v>
      </c>
      <c r="F69" s="34"/>
      <c r="G69" s="34"/>
      <c r="H69" s="34"/>
      <c r="I69" s="138"/>
      <c r="J69" s="42"/>
      <c r="K69" s="42"/>
      <c r="L69" s="139"/>
      <c r="S69" s="40"/>
      <c r="T69" s="40"/>
      <c r="U69" s="40"/>
      <c r="V69" s="40"/>
      <c r="W69" s="40"/>
      <c r="X69" s="40"/>
      <c r="Y69" s="40"/>
      <c r="Z69" s="40"/>
      <c r="AA69" s="40"/>
      <c r="AB69" s="40"/>
      <c r="AC69" s="40"/>
      <c r="AD69" s="40"/>
      <c r="AE69" s="40"/>
    </row>
    <row r="70" s="2" customFormat="1" ht="12" customHeight="1">
      <c r="A70" s="40"/>
      <c r="B70" s="41"/>
      <c r="C70" s="34" t="s">
        <v>114</v>
      </c>
      <c r="D70" s="42"/>
      <c r="E70" s="42"/>
      <c r="F70" s="42"/>
      <c r="G70" s="42"/>
      <c r="H70" s="42"/>
      <c r="I70" s="138"/>
      <c r="J70" s="42"/>
      <c r="K70" s="42"/>
      <c r="L70" s="139"/>
      <c r="S70" s="40"/>
      <c r="T70" s="40"/>
      <c r="U70" s="40"/>
      <c r="V70" s="40"/>
      <c r="W70" s="40"/>
      <c r="X70" s="40"/>
      <c r="Y70" s="40"/>
      <c r="Z70" s="40"/>
      <c r="AA70" s="40"/>
      <c r="AB70" s="40"/>
      <c r="AC70" s="40"/>
      <c r="AD70" s="40"/>
      <c r="AE70" s="40"/>
    </row>
    <row r="71" s="2" customFormat="1" ht="16.5" customHeight="1">
      <c r="A71" s="40"/>
      <c r="B71" s="41"/>
      <c r="C71" s="42"/>
      <c r="D71" s="42"/>
      <c r="E71" s="71" t="str">
        <f>E9</f>
        <v>SO 661.1 - Úprava TV, provizorní stav</v>
      </c>
      <c r="F71" s="42"/>
      <c r="G71" s="42"/>
      <c r="H71" s="42"/>
      <c r="I71" s="138"/>
      <c r="J71" s="42"/>
      <c r="K71" s="42"/>
      <c r="L71" s="139"/>
      <c r="S71" s="40"/>
      <c r="T71" s="40"/>
      <c r="U71" s="40"/>
      <c r="V71" s="40"/>
      <c r="W71" s="40"/>
      <c r="X71" s="40"/>
      <c r="Y71" s="40"/>
      <c r="Z71" s="40"/>
      <c r="AA71" s="40"/>
      <c r="AB71" s="40"/>
      <c r="AC71" s="40"/>
      <c r="AD71" s="40"/>
      <c r="AE71" s="40"/>
    </row>
    <row r="72" s="2" customFormat="1" ht="6.96"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12" customHeight="1">
      <c r="A73" s="40"/>
      <c r="B73" s="41"/>
      <c r="C73" s="34" t="s">
        <v>21</v>
      </c>
      <c r="D73" s="42"/>
      <c r="E73" s="42"/>
      <c r="F73" s="29" t="str">
        <f>F12</f>
        <v xml:space="preserve"> </v>
      </c>
      <c r="G73" s="42"/>
      <c r="H73" s="42"/>
      <c r="I73" s="142" t="s">
        <v>23</v>
      </c>
      <c r="J73" s="74" t="str">
        <f>IF(J12="","",J12)</f>
        <v>13. 5. 2019</v>
      </c>
      <c r="K73" s="42"/>
      <c r="L73" s="139"/>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5.15" customHeight="1">
      <c r="A75" s="40"/>
      <c r="B75" s="41"/>
      <c r="C75" s="34" t="s">
        <v>25</v>
      </c>
      <c r="D75" s="42"/>
      <c r="E75" s="42"/>
      <c r="F75" s="29" t="str">
        <f>E15</f>
        <v xml:space="preserve"> </v>
      </c>
      <c r="G75" s="42"/>
      <c r="H75" s="42"/>
      <c r="I75" s="142" t="s">
        <v>30</v>
      </c>
      <c r="J75" s="38" t="str">
        <f>E21</f>
        <v xml:space="preserve"> </v>
      </c>
      <c r="K75" s="42"/>
      <c r="L75" s="139"/>
      <c r="S75" s="40"/>
      <c r="T75" s="40"/>
      <c r="U75" s="40"/>
      <c r="V75" s="40"/>
      <c r="W75" s="40"/>
      <c r="X75" s="40"/>
      <c r="Y75" s="40"/>
      <c r="Z75" s="40"/>
      <c r="AA75" s="40"/>
      <c r="AB75" s="40"/>
      <c r="AC75" s="40"/>
      <c r="AD75" s="40"/>
      <c r="AE75" s="40"/>
    </row>
    <row r="76" s="2" customFormat="1" ht="15.15" customHeight="1">
      <c r="A76" s="40"/>
      <c r="B76" s="41"/>
      <c r="C76" s="34" t="s">
        <v>28</v>
      </c>
      <c r="D76" s="42"/>
      <c r="E76" s="42"/>
      <c r="F76" s="29" t="str">
        <f>IF(E18="","",E18)</f>
        <v>Vyplň údaj</v>
      </c>
      <c r="G76" s="42"/>
      <c r="H76" s="42"/>
      <c r="I76" s="142" t="s">
        <v>32</v>
      </c>
      <c r="J76" s="38" t="str">
        <f>E24</f>
        <v xml:space="preserve"> </v>
      </c>
      <c r="K76" s="42"/>
      <c r="L76" s="139"/>
      <c r="S76" s="40"/>
      <c r="T76" s="40"/>
      <c r="U76" s="40"/>
      <c r="V76" s="40"/>
      <c r="W76" s="40"/>
      <c r="X76" s="40"/>
      <c r="Y76" s="40"/>
      <c r="Z76" s="40"/>
      <c r="AA76" s="40"/>
      <c r="AB76" s="40"/>
      <c r="AC76" s="40"/>
      <c r="AD76" s="40"/>
      <c r="AE76" s="40"/>
    </row>
    <row r="77" s="2" customFormat="1" ht="10.32"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11" customFormat="1" ht="29.28" customHeight="1">
      <c r="A78" s="192"/>
      <c r="B78" s="193"/>
      <c r="C78" s="194" t="s">
        <v>126</v>
      </c>
      <c r="D78" s="195" t="s">
        <v>54</v>
      </c>
      <c r="E78" s="195" t="s">
        <v>50</v>
      </c>
      <c r="F78" s="195" t="s">
        <v>51</v>
      </c>
      <c r="G78" s="195" t="s">
        <v>127</v>
      </c>
      <c r="H78" s="195" t="s">
        <v>128</v>
      </c>
      <c r="I78" s="196" t="s">
        <v>129</v>
      </c>
      <c r="J78" s="195" t="s">
        <v>118</v>
      </c>
      <c r="K78" s="197" t="s">
        <v>130</v>
      </c>
      <c r="L78" s="198"/>
      <c r="M78" s="94" t="s">
        <v>19</v>
      </c>
      <c r="N78" s="95" t="s">
        <v>39</v>
      </c>
      <c r="O78" s="95" t="s">
        <v>131</v>
      </c>
      <c r="P78" s="95" t="s">
        <v>132</v>
      </c>
      <c r="Q78" s="95" t="s">
        <v>133</v>
      </c>
      <c r="R78" s="95" t="s">
        <v>134</v>
      </c>
      <c r="S78" s="95" t="s">
        <v>135</v>
      </c>
      <c r="T78" s="96" t="s">
        <v>136</v>
      </c>
      <c r="U78" s="192"/>
      <c r="V78" s="192"/>
      <c r="W78" s="192"/>
      <c r="X78" s="192"/>
      <c r="Y78" s="192"/>
      <c r="Z78" s="192"/>
      <c r="AA78" s="192"/>
      <c r="AB78" s="192"/>
      <c r="AC78" s="192"/>
      <c r="AD78" s="192"/>
      <c r="AE78" s="192"/>
    </row>
    <row r="79" s="2" customFormat="1" ht="22.8" customHeight="1">
      <c r="A79" s="40"/>
      <c r="B79" s="41"/>
      <c r="C79" s="101" t="s">
        <v>137</v>
      </c>
      <c r="D79" s="42"/>
      <c r="E79" s="42"/>
      <c r="F79" s="42"/>
      <c r="G79" s="42"/>
      <c r="H79" s="42"/>
      <c r="I79" s="138"/>
      <c r="J79" s="199">
        <f>BK79</f>
        <v>0</v>
      </c>
      <c r="K79" s="42"/>
      <c r="L79" s="46"/>
      <c r="M79" s="97"/>
      <c r="N79" s="200"/>
      <c r="O79" s="98"/>
      <c r="P79" s="201">
        <f>SUM(P80:P137)</f>
        <v>0</v>
      </c>
      <c r="Q79" s="98"/>
      <c r="R79" s="201">
        <f>SUM(R80:R137)</f>
        <v>0</v>
      </c>
      <c r="S79" s="98"/>
      <c r="T79" s="202">
        <f>SUM(T80:T137)</f>
        <v>0</v>
      </c>
      <c r="U79" s="40"/>
      <c r="V79" s="40"/>
      <c r="W79" s="40"/>
      <c r="X79" s="40"/>
      <c r="Y79" s="40"/>
      <c r="Z79" s="40"/>
      <c r="AA79" s="40"/>
      <c r="AB79" s="40"/>
      <c r="AC79" s="40"/>
      <c r="AD79" s="40"/>
      <c r="AE79" s="40"/>
      <c r="AT79" s="19" t="s">
        <v>68</v>
      </c>
      <c r="AU79" s="19" t="s">
        <v>119</v>
      </c>
      <c r="BK79" s="203">
        <f>SUM(BK80:BK137)</f>
        <v>0</v>
      </c>
    </row>
    <row r="80" s="2" customFormat="1" ht="16.5" customHeight="1">
      <c r="A80" s="40"/>
      <c r="B80" s="41"/>
      <c r="C80" s="220" t="s">
        <v>77</v>
      </c>
      <c r="D80" s="220" t="s">
        <v>144</v>
      </c>
      <c r="E80" s="221" t="s">
        <v>1308</v>
      </c>
      <c r="F80" s="222" t="s">
        <v>1309</v>
      </c>
      <c r="G80" s="223" t="s">
        <v>1310</v>
      </c>
      <c r="H80" s="224">
        <v>8</v>
      </c>
      <c r="I80" s="225"/>
      <c r="J80" s="226">
        <f>ROUND(I80*H80,2)</f>
        <v>0</v>
      </c>
      <c r="K80" s="222" t="s">
        <v>19</v>
      </c>
      <c r="L80" s="46"/>
      <c r="M80" s="227" t="s">
        <v>19</v>
      </c>
      <c r="N80" s="228" t="s">
        <v>40</v>
      </c>
      <c r="O80" s="86"/>
      <c r="P80" s="229">
        <f>O80*H80</f>
        <v>0</v>
      </c>
      <c r="Q80" s="229">
        <v>0</v>
      </c>
      <c r="R80" s="229">
        <f>Q80*H80</f>
        <v>0</v>
      </c>
      <c r="S80" s="229">
        <v>0</v>
      </c>
      <c r="T80" s="230">
        <f>S80*H80</f>
        <v>0</v>
      </c>
      <c r="U80" s="40"/>
      <c r="V80" s="40"/>
      <c r="W80" s="40"/>
      <c r="X80" s="40"/>
      <c r="Y80" s="40"/>
      <c r="Z80" s="40"/>
      <c r="AA80" s="40"/>
      <c r="AB80" s="40"/>
      <c r="AC80" s="40"/>
      <c r="AD80" s="40"/>
      <c r="AE80" s="40"/>
      <c r="AR80" s="231" t="s">
        <v>161</v>
      </c>
      <c r="AT80" s="231" t="s">
        <v>144</v>
      </c>
      <c r="AU80" s="231" t="s">
        <v>69</v>
      </c>
      <c r="AY80" s="19" t="s">
        <v>141</v>
      </c>
      <c r="BE80" s="232">
        <f>IF(N80="základní",J80,0)</f>
        <v>0</v>
      </c>
      <c r="BF80" s="232">
        <f>IF(N80="snížená",J80,0)</f>
        <v>0</v>
      </c>
      <c r="BG80" s="232">
        <f>IF(N80="zákl. přenesená",J80,0)</f>
        <v>0</v>
      </c>
      <c r="BH80" s="232">
        <f>IF(N80="sníž. přenesená",J80,0)</f>
        <v>0</v>
      </c>
      <c r="BI80" s="232">
        <f>IF(N80="nulová",J80,0)</f>
        <v>0</v>
      </c>
      <c r="BJ80" s="19" t="s">
        <v>77</v>
      </c>
      <c r="BK80" s="232">
        <f>ROUND(I80*H80,2)</f>
        <v>0</v>
      </c>
      <c r="BL80" s="19" t="s">
        <v>161</v>
      </c>
      <c r="BM80" s="231" t="s">
        <v>1311</v>
      </c>
    </row>
    <row r="81" s="14" customFormat="1">
      <c r="A81" s="14"/>
      <c r="B81" s="253"/>
      <c r="C81" s="254"/>
      <c r="D81" s="235" t="s">
        <v>170</v>
      </c>
      <c r="E81" s="255" t="s">
        <v>19</v>
      </c>
      <c r="F81" s="256" t="s">
        <v>1312</v>
      </c>
      <c r="G81" s="254"/>
      <c r="H81" s="255" t="s">
        <v>19</v>
      </c>
      <c r="I81" s="257"/>
      <c r="J81" s="254"/>
      <c r="K81" s="254"/>
      <c r="L81" s="258"/>
      <c r="M81" s="259"/>
      <c r="N81" s="260"/>
      <c r="O81" s="260"/>
      <c r="P81" s="260"/>
      <c r="Q81" s="260"/>
      <c r="R81" s="260"/>
      <c r="S81" s="260"/>
      <c r="T81" s="261"/>
      <c r="U81" s="14"/>
      <c r="V81" s="14"/>
      <c r="W81" s="14"/>
      <c r="X81" s="14"/>
      <c r="Y81" s="14"/>
      <c r="Z81" s="14"/>
      <c r="AA81" s="14"/>
      <c r="AB81" s="14"/>
      <c r="AC81" s="14"/>
      <c r="AD81" s="14"/>
      <c r="AE81" s="14"/>
      <c r="AT81" s="262" t="s">
        <v>170</v>
      </c>
      <c r="AU81" s="262" t="s">
        <v>69</v>
      </c>
      <c r="AV81" s="14" t="s">
        <v>77</v>
      </c>
      <c r="AW81" s="14" t="s">
        <v>31</v>
      </c>
      <c r="AX81" s="14" t="s">
        <v>69</v>
      </c>
      <c r="AY81" s="262" t="s">
        <v>141</v>
      </c>
    </row>
    <row r="82" s="13" customFormat="1">
      <c r="A82" s="13"/>
      <c r="B82" s="233"/>
      <c r="C82" s="234"/>
      <c r="D82" s="235" t="s">
        <v>170</v>
      </c>
      <c r="E82" s="236" t="s">
        <v>19</v>
      </c>
      <c r="F82" s="237" t="s">
        <v>1313</v>
      </c>
      <c r="G82" s="234"/>
      <c r="H82" s="238">
        <v>8</v>
      </c>
      <c r="I82" s="239"/>
      <c r="J82" s="234"/>
      <c r="K82" s="234"/>
      <c r="L82" s="240"/>
      <c r="M82" s="241"/>
      <c r="N82" s="242"/>
      <c r="O82" s="242"/>
      <c r="P82" s="242"/>
      <c r="Q82" s="242"/>
      <c r="R82" s="242"/>
      <c r="S82" s="242"/>
      <c r="T82" s="243"/>
      <c r="U82" s="13"/>
      <c r="V82" s="13"/>
      <c r="W82" s="13"/>
      <c r="X82" s="13"/>
      <c r="Y82" s="13"/>
      <c r="Z82" s="13"/>
      <c r="AA82" s="13"/>
      <c r="AB82" s="13"/>
      <c r="AC82" s="13"/>
      <c r="AD82" s="13"/>
      <c r="AE82" s="13"/>
      <c r="AT82" s="244" t="s">
        <v>170</v>
      </c>
      <c r="AU82" s="244" t="s">
        <v>69</v>
      </c>
      <c r="AV82" s="13" t="s">
        <v>79</v>
      </c>
      <c r="AW82" s="13" t="s">
        <v>31</v>
      </c>
      <c r="AX82" s="13" t="s">
        <v>77</v>
      </c>
      <c r="AY82" s="244" t="s">
        <v>141</v>
      </c>
    </row>
    <row r="83" s="2" customFormat="1" ht="16.5" customHeight="1">
      <c r="A83" s="40"/>
      <c r="B83" s="41"/>
      <c r="C83" s="220" t="s">
        <v>79</v>
      </c>
      <c r="D83" s="220" t="s">
        <v>144</v>
      </c>
      <c r="E83" s="221" t="s">
        <v>1314</v>
      </c>
      <c r="F83" s="222" t="s">
        <v>1315</v>
      </c>
      <c r="G83" s="223" t="s">
        <v>1310</v>
      </c>
      <c r="H83" s="224">
        <v>4</v>
      </c>
      <c r="I83" s="225"/>
      <c r="J83" s="226">
        <f>ROUND(I83*H83,2)</f>
        <v>0</v>
      </c>
      <c r="K83" s="222" t="s">
        <v>19</v>
      </c>
      <c r="L83" s="46"/>
      <c r="M83" s="227" t="s">
        <v>19</v>
      </c>
      <c r="N83" s="228" t="s">
        <v>40</v>
      </c>
      <c r="O83" s="86"/>
      <c r="P83" s="229">
        <f>O83*H83</f>
        <v>0</v>
      </c>
      <c r="Q83" s="229">
        <v>0</v>
      </c>
      <c r="R83" s="229">
        <f>Q83*H83</f>
        <v>0</v>
      </c>
      <c r="S83" s="229">
        <v>0</v>
      </c>
      <c r="T83" s="230">
        <f>S83*H83</f>
        <v>0</v>
      </c>
      <c r="U83" s="40"/>
      <c r="V83" s="40"/>
      <c r="W83" s="40"/>
      <c r="X83" s="40"/>
      <c r="Y83" s="40"/>
      <c r="Z83" s="40"/>
      <c r="AA83" s="40"/>
      <c r="AB83" s="40"/>
      <c r="AC83" s="40"/>
      <c r="AD83" s="40"/>
      <c r="AE83" s="40"/>
      <c r="AR83" s="231" t="s">
        <v>161</v>
      </c>
      <c r="AT83" s="231" t="s">
        <v>144</v>
      </c>
      <c r="AU83" s="231" t="s">
        <v>69</v>
      </c>
      <c r="AY83" s="19" t="s">
        <v>141</v>
      </c>
      <c r="BE83" s="232">
        <f>IF(N83="základní",J83,0)</f>
        <v>0</v>
      </c>
      <c r="BF83" s="232">
        <f>IF(N83="snížená",J83,0)</f>
        <v>0</v>
      </c>
      <c r="BG83" s="232">
        <f>IF(N83="zákl. přenesená",J83,0)</f>
        <v>0</v>
      </c>
      <c r="BH83" s="232">
        <f>IF(N83="sníž. přenesená",J83,0)</f>
        <v>0</v>
      </c>
      <c r="BI83" s="232">
        <f>IF(N83="nulová",J83,0)</f>
        <v>0</v>
      </c>
      <c r="BJ83" s="19" t="s">
        <v>77</v>
      </c>
      <c r="BK83" s="232">
        <f>ROUND(I83*H83,2)</f>
        <v>0</v>
      </c>
      <c r="BL83" s="19" t="s">
        <v>161</v>
      </c>
      <c r="BM83" s="231" t="s">
        <v>1316</v>
      </c>
    </row>
    <row r="84" s="14" customFormat="1">
      <c r="A84" s="14"/>
      <c r="B84" s="253"/>
      <c r="C84" s="254"/>
      <c r="D84" s="235" t="s">
        <v>170</v>
      </c>
      <c r="E84" s="255" t="s">
        <v>19</v>
      </c>
      <c r="F84" s="256" t="s">
        <v>1317</v>
      </c>
      <c r="G84" s="254"/>
      <c r="H84" s="255" t="s">
        <v>19</v>
      </c>
      <c r="I84" s="257"/>
      <c r="J84" s="254"/>
      <c r="K84" s="254"/>
      <c r="L84" s="258"/>
      <c r="M84" s="259"/>
      <c r="N84" s="260"/>
      <c r="O84" s="260"/>
      <c r="P84" s="260"/>
      <c r="Q84" s="260"/>
      <c r="R84" s="260"/>
      <c r="S84" s="260"/>
      <c r="T84" s="261"/>
      <c r="U84" s="14"/>
      <c r="V84" s="14"/>
      <c r="W84" s="14"/>
      <c r="X84" s="14"/>
      <c r="Y84" s="14"/>
      <c r="Z84" s="14"/>
      <c r="AA84" s="14"/>
      <c r="AB84" s="14"/>
      <c r="AC84" s="14"/>
      <c r="AD84" s="14"/>
      <c r="AE84" s="14"/>
      <c r="AT84" s="262" t="s">
        <v>170</v>
      </c>
      <c r="AU84" s="262" t="s">
        <v>69</v>
      </c>
      <c r="AV84" s="14" t="s">
        <v>77</v>
      </c>
      <c r="AW84" s="14" t="s">
        <v>31</v>
      </c>
      <c r="AX84" s="14" t="s">
        <v>69</v>
      </c>
      <c r="AY84" s="262" t="s">
        <v>141</v>
      </c>
    </row>
    <row r="85" s="13" customFormat="1">
      <c r="A85" s="13"/>
      <c r="B85" s="233"/>
      <c r="C85" s="234"/>
      <c r="D85" s="235" t="s">
        <v>170</v>
      </c>
      <c r="E85" s="236" t="s">
        <v>19</v>
      </c>
      <c r="F85" s="237" t="s">
        <v>1318</v>
      </c>
      <c r="G85" s="234"/>
      <c r="H85" s="238">
        <v>4</v>
      </c>
      <c r="I85" s="239"/>
      <c r="J85" s="234"/>
      <c r="K85" s="234"/>
      <c r="L85" s="240"/>
      <c r="M85" s="241"/>
      <c r="N85" s="242"/>
      <c r="O85" s="242"/>
      <c r="P85" s="242"/>
      <c r="Q85" s="242"/>
      <c r="R85" s="242"/>
      <c r="S85" s="242"/>
      <c r="T85" s="243"/>
      <c r="U85" s="13"/>
      <c r="V85" s="13"/>
      <c r="W85" s="13"/>
      <c r="X85" s="13"/>
      <c r="Y85" s="13"/>
      <c r="Z85" s="13"/>
      <c r="AA85" s="13"/>
      <c r="AB85" s="13"/>
      <c r="AC85" s="13"/>
      <c r="AD85" s="13"/>
      <c r="AE85" s="13"/>
      <c r="AT85" s="244" t="s">
        <v>170</v>
      </c>
      <c r="AU85" s="244" t="s">
        <v>69</v>
      </c>
      <c r="AV85" s="13" t="s">
        <v>79</v>
      </c>
      <c r="AW85" s="13" t="s">
        <v>31</v>
      </c>
      <c r="AX85" s="13" t="s">
        <v>77</v>
      </c>
      <c r="AY85" s="244" t="s">
        <v>141</v>
      </c>
    </row>
    <row r="86" s="2" customFormat="1" ht="16.5" customHeight="1">
      <c r="A86" s="40"/>
      <c r="B86" s="41"/>
      <c r="C86" s="220" t="s">
        <v>155</v>
      </c>
      <c r="D86" s="220" t="s">
        <v>144</v>
      </c>
      <c r="E86" s="221" t="s">
        <v>1319</v>
      </c>
      <c r="F86" s="222" t="s">
        <v>1320</v>
      </c>
      <c r="G86" s="223" t="s">
        <v>1310</v>
      </c>
      <c r="H86" s="224">
        <v>54</v>
      </c>
      <c r="I86" s="225"/>
      <c r="J86" s="226">
        <f>ROUND(I86*H86,2)</f>
        <v>0</v>
      </c>
      <c r="K86" s="222" t="s">
        <v>19</v>
      </c>
      <c r="L86" s="46"/>
      <c r="M86" s="227" t="s">
        <v>19</v>
      </c>
      <c r="N86" s="228" t="s">
        <v>40</v>
      </c>
      <c r="O86" s="86"/>
      <c r="P86" s="229">
        <f>O86*H86</f>
        <v>0</v>
      </c>
      <c r="Q86" s="229">
        <v>0</v>
      </c>
      <c r="R86" s="229">
        <f>Q86*H86</f>
        <v>0</v>
      </c>
      <c r="S86" s="229">
        <v>0</v>
      </c>
      <c r="T86" s="230">
        <f>S86*H86</f>
        <v>0</v>
      </c>
      <c r="U86" s="40"/>
      <c r="V86" s="40"/>
      <c r="W86" s="40"/>
      <c r="X86" s="40"/>
      <c r="Y86" s="40"/>
      <c r="Z86" s="40"/>
      <c r="AA86" s="40"/>
      <c r="AB86" s="40"/>
      <c r="AC86" s="40"/>
      <c r="AD86" s="40"/>
      <c r="AE86" s="40"/>
      <c r="AR86" s="231" t="s">
        <v>161</v>
      </c>
      <c r="AT86" s="231" t="s">
        <v>144</v>
      </c>
      <c r="AU86" s="231" t="s">
        <v>69</v>
      </c>
      <c r="AY86" s="19" t="s">
        <v>141</v>
      </c>
      <c r="BE86" s="232">
        <f>IF(N86="základní",J86,0)</f>
        <v>0</v>
      </c>
      <c r="BF86" s="232">
        <f>IF(N86="snížená",J86,0)</f>
        <v>0</v>
      </c>
      <c r="BG86" s="232">
        <f>IF(N86="zákl. přenesená",J86,0)</f>
        <v>0</v>
      </c>
      <c r="BH86" s="232">
        <f>IF(N86="sníž. přenesená",J86,0)</f>
        <v>0</v>
      </c>
      <c r="BI86" s="232">
        <f>IF(N86="nulová",J86,0)</f>
        <v>0</v>
      </c>
      <c r="BJ86" s="19" t="s">
        <v>77</v>
      </c>
      <c r="BK86" s="232">
        <f>ROUND(I86*H86,2)</f>
        <v>0</v>
      </c>
      <c r="BL86" s="19" t="s">
        <v>161</v>
      </c>
      <c r="BM86" s="231" t="s">
        <v>1321</v>
      </c>
    </row>
    <row r="87" s="14" customFormat="1">
      <c r="A87" s="14"/>
      <c r="B87" s="253"/>
      <c r="C87" s="254"/>
      <c r="D87" s="235" t="s">
        <v>170</v>
      </c>
      <c r="E87" s="255" t="s">
        <v>19</v>
      </c>
      <c r="F87" s="256" t="s">
        <v>1322</v>
      </c>
      <c r="G87" s="254"/>
      <c r="H87" s="255" t="s">
        <v>19</v>
      </c>
      <c r="I87" s="257"/>
      <c r="J87" s="254"/>
      <c r="K87" s="254"/>
      <c r="L87" s="258"/>
      <c r="M87" s="259"/>
      <c r="N87" s="260"/>
      <c r="O87" s="260"/>
      <c r="P87" s="260"/>
      <c r="Q87" s="260"/>
      <c r="R87" s="260"/>
      <c r="S87" s="260"/>
      <c r="T87" s="261"/>
      <c r="U87" s="14"/>
      <c r="V87" s="14"/>
      <c r="W87" s="14"/>
      <c r="X87" s="14"/>
      <c r="Y87" s="14"/>
      <c r="Z87" s="14"/>
      <c r="AA87" s="14"/>
      <c r="AB87" s="14"/>
      <c r="AC87" s="14"/>
      <c r="AD87" s="14"/>
      <c r="AE87" s="14"/>
      <c r="AT87" s="262" t="s">
        <v>170</v>
      </c>
      <c r="AU87" s="262" t="s">
        <v>69</v>
      </c>
      <c r="AV87" s="14" t="s">
        <v>77</v>
      </c>
      <c r="AW87" s="14" t="s">
        <v>31</v>
      </c>
      <c r="AX87" s="14" t="s">
        <v>69</v>
      </c>
      <c r="AY87" s="262" t="s">
        <v>141</v>
      </c>
    </row>
    <row r="88" s="13" customFormat="1">
      <c r="A88" s="13"/>
      <c r="B88" s="233"/>
      <c r="C88" s="234"/>
      <c r="D88" s="235" t="s">
        <v>170</v>
      </c>
      <c r="E88" s="236" t="s">
        <v>19</v>
      </c>
      <c r="F88" s="237" t="s">
        <v>1323</v>
      </c>
      <c r="G88" s="234"/>
      <c r="H88" s="238">
        <v>54</v>
      </c>
      <c r="I88" s="239"/>
      <c r="J88" s="234"/>
      <c r="K88" s="234"/>
      <c r="L88" s="240"/>
      <c r="M88" s="241"/>
      <c r="N88" s="242"/>
      <c r="O88" s="242"/>
      <c r="P88" s="242"/>
      <c r="Q88" s="242"/>
      <c r="R88" s="242"/>
      <c r="S88" s="242"/>
      <c r="T88" s="243"/>
      <c r="U88" s="13"/>
      <c r="V88" s="13"/>
      <c r="W88" s="13"/>
      <c r="X88" s="13"/>
      <c r="Y88" s="13"/>
      <c r="Z88" s="13"/>
      <c r="AA88" s="13"/>
      <c r="AB88" s="13"/>
      <c r="AC88" s="13"/>
      <c r="AD88" s="13"/>
      <c r="AE88" s="13"/>
      <c r="AT88" s="244" t="s">
        <v>170</v>
      </c>
      <c r="AU88" s="244" t="s">
        <v>69</v>
      </c>
      <c r="AV88" s="13" t="s">
        <v>79</v>
      </c>
      <c r="AW88" s="13" t="s">
        <v>31</v>
      </c>
      <c r="AX88" s="13" t="s">
        <v>77</v>
      </c>
      <c r="AY88" s="244" t="s">
        <v>141</v>
      </c>
    </row>
    <row r="89" s="2" customFormat="1" ht="16.5" customHeight="1">
      <c r="A89" s="40"/>
      <c r="B89" s="41"/>
      <c r="C89" s="220" t="s">
        <v>161</v>
      </c>
      <c r="D89" s="220" t="s">
        <v>144</v>
      </c>
      <c r="E89" s="221" t="s">
        <v>1324</v>
      </c>
      <c r="F89" s="222" t="s">
        <v>1325</v>
      </c>
      <c r="G89" s="223" t="s">
        <v>127</v>
      </c>
      <c r="H89" s="224">
        <v>500</v>
      </c>
      <c r="I89" s="225"/>
      <c r="J89" s="226">
        <f>ROUND(I89*H89,2)</f>
        <v>0</v>
      </c>
      <c r="K89" s="222" t="s">
        <v>19</v>
      </c>
      <c r="L89" s="46"/>
      <c r="M89" s="227" t="s">
        <v>19</v>
      </c>
      <c r="N89" s="228" t="s">
        <v>40</v>
      </c>
      <c r="O89" s="86"/>
      <c r="P89" s="229">
        <f>O89*H89</f>
        <v>0</v>
      </c>
      <c r="Q89" s="229">
        <v>0</v>
      </c>
      <c r="R89" s="229">
        <f>Q89*H89</f>
        <v>0</v>
      </c>
      <c r="S89" s="229">
        <v>0</v>
      </c>
      <c r="T89" s="230">
        <f>S89*H89</f>
        <v>0</v>
      </c>
      <c r="U89" s="40"/>
      <c r="V89" s="40"/>
      <c r="W89" s="40"/>
      <c r="X89" s="40"/>
      <c r="Y89" s="40"/>
      <c r="Z89" s="40"/>
      <c r="AA89" s="40"/>
      <c r="AB89" s="40"/>
      <c r="AC89" s="40"/>
      <c r="AD89" s="40"/>
      <c r="AE89" s="40"/>
      <c r="AR89" s="231" t="s">
        <v>161</v>
      </c>
      <c r="AT89" s="231" t="s">
        <v>144</v>
      </c>
      <c r="AU89" s="231" t="s">
        <v>69</v>
      </c>
      <c r="AY89" s="19" t="s">
        <v>141</v>
      </c>
      <c r="BE89" s="232">
        <f>IF(N89="základní",J89,0)</f>
        <v>0</v>
      </c>
      <c r="BF89" s="232">
        <f>IF(N89="snížená",J89,0)</f>
        <v>0</v>
      </c>
      <c r="BG89" s="232">
        <f>IF(N89="zákl. přenesená",J89,0)</f>
        <v>0</v>
      </c>
      <c r="BH89" s="232">
        <f>IF(N89="sníž. přenesená",J89,0)</f>
        <v>0</v>
      </c>
      <c r="BI89" s="232">
        <f>IF(N89="nulová",J89,0)</f>
        <v>0</v>
      </c>
      <c r="BJ89" s="19" t="s">
        <v>77</v>
      </c>
      <c r="BK89" s="232">
        <f>ROUND(I89*H89,2)</f>
        <v>0</v>
      </c>
      <c r="BL89" s="19" t="s">
        <v>161</v>
      </c>
      <c r="BM89" s="231" t="s">
        <v>1326</v>
      </c>
    </row>
    <row r="90" s="14" customFormat="1">
      <c r="A90" s="14"/>
      <c r="B90" s="253"/>
      <c r="C90" s="254"/>
      <c r="D90" s="235" t="s">
        <v>170</v>
      </c>
      <c r="E90" s="255" t="s">
        <v>19</v>
      </c>
      <c r="F90" s="256" t="s">
        <v>1327</v>
      </c>
      <c r="G90" s="254"/>
      <c r="H90" s="255" t="s">
        <v>19</v>
      </c>
      <c r="I90" s="257"/>
      <c r="J90" s="254"/>
      <c r="K90" s="254"/>
      <c r="L90" s="258"/>
      <c r="M90" s="259"/>
      <c r="N90" s="260"/>
      <c r="O90" s="260"/>
      <c r="P90" s="260"/>
      <c r="Q90" s="260"/>
      <c r="R90" s="260"/>
      <c r="S90" s="260"/>
      <c r="T90" s="261"/>
      <c r="U90" s="14"/>
      <c r="V90" s="14"/>
      <c r="W90" s="14"/>
      <c r="X90" s="14"/>
      <c r="Y90" s="14"/>
      <c r="Z90" s="14"/>
      <c r="AA90" s="14"/>
      <c r="AB90" s="14"/>
      <c r="AC90" s="14"/>
      <c r="AD90" s="14"/>
      <c r="AE90" s="14"/>
      <c r="AT90" s="262" t="s">
        <v>170</v>
      </c>
      <c r="AU90" s="262" t="s">
        <v>69</v>
      </c>
      <c r="AV90" s="14" t="s">
        <v>77</v>
      </c>
      <c r="AW90" s="14" t="s">
        <v>31</v>
      </c>
      <c r="AX90" s="14" t="s">
        <v>69</v>
      </c>
      <c r="AY90" s="262" t="s">
        <v>141</v>
      </c>
    </row>
    <row r="91" s="13" customFormat="1">
      <c r="A91" s="13"/>
      <c r="B91" s="233"/>
      <c r="C91" s="234"/>
      <c r="D91" s="235" t="s">
        <v>170</v>
      </c>
      <c r="E91" s="236" t="s">
        <v>19</v>
      </c>
      <c r="F91" s="237" t="s">
        <v>1328</v>
      </c>
      <c r="G91" s="234"/>
      <c r="H91" s="238">
        <v>500</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170</v>
      </c>
      <c r="AU91" s="244" t="s">
        <v>69</v>
      </c>
      <c r="AV91" s="13" t="s">
        <v>79</v>
      </c>
      <c r="AW91" s="13" t="s">
        <v>31</v>
      </c>
      <c r="AX91" s="13" t="s">
        <v>77</v>
      </c>
      <c r="AY91" s="244" t="s">
        <v>141</v>
      </c>
    </row>
    <row r="92" s="2" customFormat="1" ht="16.5" customHeight="1">
      <c r="A92" s="40"/>
      <c r="B92" s="41"/>
      <c r="C92" s="220" t="s">
        <v>140</v>
      </c>
      <c r="D92" s="220" t="s">
        <v>144</v>
      </c>
      <c r="E92" s="221" t="s">
        <v>1329</v>
      </c>
      <c r="F92" s="222" t="s">
        <v>1330</v>
      </c>
      <c r="G92" s="223" t="s">
        <v>1310</v>
      </c>
      <c r="H92" s="224">
        <v>1</v>
      </c>
      <c r="I92" s="225"/>
      <c r="J92" s="226">
        <f>ROUND(I92*H92,2)</f>
        <v>0</v>
      </c>
      <c r="K92" s="222" t="s">
        <v>19</v>
      </c>
      <c r="L92" s="46"/>
      <c r="M92" s="227" t="s">
        <v>19</v>
      </c>
      <c r="N92" s="228" t="s">
        <v>40</v>
      </c>
      <c r="O92" s="86"/>
      <c r="P92" s="229">
        <f>O92*H92</f>
        <v>0</v>
      </c>
      <c r="Q92" s="229">
        <v>0</v>
      </c>
      <c r="R92" s="229">
        <f>Q92*H92</f>
        <v>0</v>
      </c>
      <c r="S92" s="229">
        <v>0</v>
      </c>
      <c r="T92" s="230">
        <f>S92*H92</f>
        <v>0</v>
      </c>
      <c r="U92" s="40"/>
      <c r="V92" s="40"/>
      <c r="W92" s="40"/>
      <c r="X92" s="40"/>
      <c r="Y92" s="40"/>
      <c r="Z92" s="40"/>
      <c r="AA92" s="40"/>
      <c r="AB92" s="40"/>
      <c r="AC92" s="40"/>
      <c r="AD92" s="40"/>
      <c r="AE92" s="40"/>
      <c r="AR92" s="231" t="s">
        <v>161</v>
      </c>
      <c r="AT92" s="231" t="s">
        <v>144</v>
      </c>
      <c r="AU92" s="231" t="s">
        <v>69</v>
      </c>
      <c r="AY92" s="19" t="s">
        <v>141</v>
      </c>
      <c r="BE92" s="232">
        <f>IF(N92="základní",J92,0)</f>
        <v>0</v>
      </c>
      <c r="BF92" s="232">
        <f>IF(N92="snížená",J92,0)</f>
        <v>0</v>
      </c>
      <c r="BG92" s="232">
        <f>IF(N92="zákl. přenesená",J92,0)</f>
        <v>0</v>
      </c>
      <c r="BH92" s="232">
        <f>IF(N92="sníž. přenesená",J92,0)</f>
        <v>0</v>
      </c>
      <c r="BI92" s="232">
        <f>IF(N92="nulová",J92,0)</f>
        <v>0</v>
      </c>
      <c r="BJ92" s="19" t="s">
        <v>77</v>
      </c>
      <c r="BK92" s="232">
        <f>ROUND(I92*H92,2)</f>
        <v>0</v>
      </c>
      <c r="BL92" s="19" t="s">
        <v>161</v>
      </c>
      <c r="BM92" s="231" t="s">
        <v>1331</v>
      </c>
    </row>
    <row r="93" s="14" customFormat="1">
      <c r="A93" s="14"/>
      <c r="B93" s="253"/>
      <c r="C93" s="254"/>
      <c r="D93" s="235" t="s">
        <v>170</v>
      </c>
      <c r="E93" s="255" t="s">
        <v>19</v>
      </c>
      <c r="F93" s="256" t="s">
        <v>1322</v>
      </c>
      <c r="G93" s="254"/>
      <c r="H93" s="255" t="s">
        <v>19</v>
      </c>
      <c r="I93" s="257"/>
      <c r="J93" s="254"/>
      <c r="K93" s="254"/>
      <c r="L93" s="258"/>
      <c r="M93" s="259"/>
      <c r="N93" s="260"/>
      <c r="O93" s="260"/>
      <c r="P93" s="260"/>
      <c r="Q93" s="260"/>
      <c r="R93" s="260"/>
      <c r="S93" s="260"/>
      <c r="T93" s="261"/>
      <c r="U93" s="14"/>
      <c r="V93" s="14"/>
      <c r="W93" s="14"/>
      <c r="X93" s="14"/>
      <c r="Y93" s="14"/>
      <c r="Z93" s="14"/>
      <c r="AA93" s="14"/>
      <c r="AB93" s="14"/>
      <c r="AC93" s="14"/>
      <c r="AD93" s="14"/>
      <c r="AE93" s="14"/>
      <c r="AT93" s="262" t="s">
        <v>170</v>
      </c>
      <c r="AU93" s="262" t="s">
        <v>69</v>
      </c>
      <c r="AV93" s="14" t="s">
        <v>77</v>
      </c>
      <c r="AW93" s="14" t="s">
        <v>31</v>
      </c>
      <c r="AX93" s="14" t="s">
        <v>69</v>
      </c>
      <c r="AY93" s="262" t="s">
        <v>141</v>
      </c>
    </row>
    <row r="94" s="13" customFormat="1">
      <c r="A94" s="13"/>
      <c r="B94" s="233"/>
      <c r="C94" s="234"/>
      <c r="D94" s="235" t="s">
        <v>170</v>
      </c>
      <c r="E94" s="236" t="s">
        <v>19</v>
      </c>
      <c r="F94" s="237" t="s">
        <v>1332</v>
      </c>
      <c r="G94" s="234"/>
      <c r="H94" s="238">
        <v>1</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170</v>
      </c>
      <c r="AU94" s="244" t="s">
        <v>69</v>
      </c>
      <c r="AV94" s="13" t="s">
        <v>79</v>
      </c>
      <c r="AW94" s="13" t="s">
        <v>31</v>
      </c>
      <c r="AX94" s="13" t="s">
        <v>77</v>
      </c>
      <c r="AY94" s="244" t="s">
        <v>141</v>
      </c>
    </row>
    <row r="95" s="2" customFormat="1" ht="16.5" customHeight="1">
      <c r="A95" s="40"/>
      <c r="B95" s="41"/>
      <c r="C95" s="220" t="s">
        <v>172</v>
      </c>
      <c r="D95" s="220" t="s">
        <v>144</v>
      </c>
      <c r="E95" s="221" t="s">
        <v>1333</v>
      </c>
      <c r="F95" s="222" t="s">
        <v>1334</v>
      </c>
      <c r="G95" s="223" t="s">
        <v>1310</v>
      </c>
      <c r="H95" s="224">
        <v>1</v>
      </c>
      <c r="I95" s="225"/>
      <c r="J95" s="226">
        <f>ROUND(I95*H95,2)</f>
        <v>0</v>
      </c>
      <c r="K95" s="222" t="s">
        <v>19</v>
      </c>
      <c r="L95" s="46"/>
      <c r="M95" s="227" t="s">
        <v>19</v>
      </c>
      <c r="N95" s="228" t="s">
        <v>40</v>
      </c>
      <c r="O95" s="86"/>
      <c r="P95" s="229">
        <f>O95*H95</f>
        <v>0</v>
      </c>
      <c r="Q95" s="229">
        <v>0</v>
      </c>
      <c r="R95" s="229">
        <f>Q95*H95</f>
        <v>0</v>
      </c>
      <c r="S95" s="229">
        <v>0</v>
      </c>
      <c r="T95" s="230">
        <f>S95*H95</f>
        <v>0</v>
      </c>
      <c r="U95" s="40"/>
      <c r="V95" s="40"/>
      <c r="W95" s="40"/>
      <c r="X95" s="40"/>
      <c r="Y95" s="40"/>
      <c r="Z95" s="40"/>
      <c r="AA95" s="40"/>
      <c r="AB95" s="40"/>
      <c r="AC95" s="40"/>
      <c r="AD95" s="40"/>
      <c r="AE95" s="40"/>
      <c r="AR95" s="231" t="s">
        <v>161</v>
      </c>
      <c r="AT95" s="231" t="s">
        <v>144</v>
      </c>
      <c r="AU95" s="231" t="s">
        <v>69</v>
      </c>
      <c r="AY95" s="19" t="s">
        <v>141</v>
      </c>
      <c r="BE95" s="232">
        <f>IF(N95="základní",J95,0)</f>
        <v>0</v>
      </c>
      <c r="BF95" s="232">
        <f>IF(N95="snížená",J95,0)</f>
        <v>0</v>
      </c>
      <c r="BG95" s="232">
        <f>IF(N95="zákl. přenesená",J95,0)</f>
        <v>0</v>
      </c>
      <c r="BH95" s="232">
        <f>IF(N95="sníž. přenesená",J95,0)</f>
        <v>0</v>
      </c>
      <c r="BI95" s="232">
        <f>IF(N95="nulová",J95,0)</f>
        <v>0</v>
      </c>
      <c r="BJ95" s="19" t="s">
        <v>77</v>
      </c>
      <c r="BK95" s="232">
        <f>ROUND(I95*H95,2)</f>
        <v>0</v>
      </c>
      <c r="BL95" s="19" t="s">
        <v>161</v>
      </c>
      <c r="BM95" s="231" t="s">
        <v>1335</v>
      </c>
    </row>
    <row r="96" s="14" customFormat="1">
      <c r="A96" s="14"/>
      <c r="B96" s="253"/>
      <c r="C96" s="254"/>
      <c r="D96" s="235" t="s">
        <v>170</v>
      </c>
      <c r="E96" s="255" t="s">
        <v>19</v>
      </c>
      <c r="F96" s="256" t="s">
        <v>1322</v>
      </c>
      <c r="G96" s="254"/>
      <c r="H96" s="255" t="s">
        <v>19</v>
      </c>
      <c r="I96" s="257"/>
      <c r="J96" s="254"/>
      <c r="K96" s="254"/>
      <c r="L96" s="258"/>
      <c r="M96" s="259"/>
      <c r="N96" s="260"/>
      <c r="O96" s="260"/>
      <c r="P96" s="260"/>
      <c r="Q96" s="260"/>
      <c r="R96" s="260"/>
      <c r="S96" s="260"/>
      <c r="T96" s="261"/>
      <c r="U96" s="14"/>
      <c r="V96" s="14"/>
      <c r="W96" s="14"/>
      <c r="X96" s="14"/>
      <c r="Y96" s="14"/>
      <c r="Z96" s="14"/>
      <c r="AA96" s="14"/>
      <c r="AB96" s="14"/>
      <c r="AC96" s="14"/>
      <c r="AD96" s="14"/>
      <c r="AE96" s="14"/>
      <c r="AT96" s="262" t="s">
        <v>170</v>
      </c>
      <c r="AU96" s="262" t="s">
        <v>69</v>
      </c>
      <c r="AV96" s="14" t="s">
        <v>77</v>
      </c>
      <c r="AW96" s="14" t="s">
        <v>31</v>
      </c>
      <c r="AX96" s="14" t="s">
        <v>69</v>
      </c>
      <c r="AY96" s="262" t="s">
        <v>141</v>
      </c>
    </row>
    <row r="97" s="13" customFormat="1">
      <c r="A97" s="13"/>
      <c r="B97" s="233"/>
      <c r="C97" s="234"/>
      <c r="D97" s="235" t="s">
        <v>170</v>
      </c>
      <c r="E97" s="236" t="s">
        <v>19</v>
      </c>
      <c r="F97" s="237" t="s">
        <v>1336</v>
      </c>
      <c r="G97" s="234"/>
      <c r="H97" s="238">
        <v>1</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170</v>
      </c>
      <c r="AU97" s="244" t="s">
        <v>69</v>
      </c>
      <c r="AV97" s="13" t="s">
        <v>79</v>
      </c>
      <c r="AW97" s="13" t="s">
        <v>31</v>
      </c>
      <c r="AX97" s="13" t="s">
        <v>77</v>
      </c>
      <c r="AY97" s="244" t="s">
        <v>141</v>
      </c>
    </row>
    <row r="98" s="2" customFormat="1" ht="16.5" customHeight="1">
      <c r="A98" s="40"/>
      <c r="B98" s="41"/>
      <c r="C98" s="220" t="s">
        <v>179</v>
      </c>
      <c r="D98" s="220" t="s">
        <v>144</v>
      </c>
      <c r="E98" s="221" t="s">
        <v>1337</v>
      </c>
      <c r="F98" s="222" t="s">
        <v>1338</v>
      </c>
      <c r="G98" s="223" t="s">
        <v>1339</v>
      </c>
      <c r="H98" s="224">
        <v>6</v>
      </c>
      <c r="I98" s="225"/>
      <c r="J98" s="226">
        <f>ROUND(I98*H98,2)</f>
        <v>0</v>
      </c>
      <c r="K98" s="222" t="s">
        <v>19</v>
      </c>
      <c r="L98" s="46"/>
      <c r="M98" s="227" t="s">
        <v>19</v>
      </c>
      <c r="N98" s="228" t="s">
        <v>40</v>
      </c>
      <c r="O98" s="86"/>
      <c r="P98" s="229">
        <f>O98*H98</f>
        <v>0</v>
      </c>
      <c r="Q98" s="229">
        <v>0</v>
      </c>
      <c r="R98" s="229">
        <f>Q98*H98</f>
        <v>0</v>
      </c>
      <c r="S98" s="229">
        <v>0</v>
      </c>
      <c r="T98" s="230">
        <f>S98*H98</f>
        <v>0</v>
      </c>
      <c r="U98" s="40"/>
      <c r="V98" s="40"/>
      <c r="W98" s="40"/>
      <c r="X98" s="40"/>
      <c r="Y98" s="40"/>
      <c r="Z98" s="40"/>
      <c r="AA98" s="40"/>
      <c r="AB98" s="40"/>
      <c r="AC98" s="40"/>
      <c r="AD98" s="40"/>
      <c r="AE98" s="40"/>
      <c r="AR98" s="231" t="s">
        <v>161</v>
      </c>
      <c r="AT98" s="231" t="s">
        <v>144</v>
      </c>
      <c r="AU98" s="231" t="s">
        <v>69</v>
      </c>
      <c r="AY98" s="19" t="s">
        <v>141</v>
      </c>
      <c r="BE98" s="232">
        <f>IF(N98="základní",J98,0)</f>
        <v>0</v>
      </c>
      <c r="BF98" s="232">
        <f>IF(N98="snížená",J98,0)</f>
        <v>0</v>
      </c>
      <c r="BG98" s="232">
        <f>IF(N98="zákl. přenesená",J98,0)</f>
        <v>0</v>
      </c>
      <c r="BH98" s="232">
        <f>IF(N98="sníž. přenesená",J98,0)</f>
        <v>0</v>
      </c>
      <c r="BI98" s="232">
        <f>IF(N98="nulová",J98,0)</f>
        <v>0</v>
      </c>
      <c r="BJ98" s="19" t="s">
        <v>77</v>
      </c>
      <c r="BK98" s="232">
        <f>ROUND(I98*H98,2)</f>
        <v>0</v>
      </c>
      <c r="BL98" s="19" t="s">
        <v>161</v>
      </c>
      <c r="BM98" s="231" t="s">
        <v>1340</v>
      </c>
    </row>
    <row r="99" s="14" customFormat="1">
      <c r="A99" s="14"/>
      <c r="B99" s="253"/>
      <c r="C99" s="254"/>
      <c r="D99" s="235" t="s">
        <v>170</v>
      </c>
      <c r="E99" s="255" t="s">
        <v>19</v>
      </c>
      <c r="F99" s="256" t="s">
        <v>1322</v>
      </c>
      <c r="G99" s="254"/>
      <c r="H99" s="255" t="s">
        <v>19</v>
      </c>
      <c r="I99" s="257"/>
      <c r="J99" s="254"/>
      <c r="K99" s="254"/>
      <c r="L99" s="258"/>
      <c r="M99" s="259"/>
      <c r="N99" s="260"/>
      <c r="O99" s="260"/>
      <c r="P99" s="260"/>
      <c r="Q99" s="260"/>
      <c r="R99" s="260"/>
      <c r="S99" s="260"/>
      <c r="T99" s="261"/>
      <c r="U99" s="14"/>
      <c r="V99" s="14"/>
      <c r="W99" s="14"/>
      <c r="X99" s="14"/>
      <c r="Y99" s="14"/>
      <c r="Z99" s="14"/>
      <c r="AA99" s="14"/>
      <c r="AB99" s="14"/>
      <c r="AC99" s="14"/>
      <c r="AD99" s="14"/>
      <c r="AE99" s="14"/>
      <c r="AT99" s="262" t="s">
        <v>170</v>
      </c>
      <c r="AU99" s="262" t="s">
        <v>69</v>
      </c>
      <c r="AV99" s="14" t="s">
        <v>77</v>
      </c>
      <c r="AW99" s="14" t="s">
        <v>31</v>
      </c>
      <c r="AX99" s="14" t="s">
        <v>69</v>
      </c>
      <c r="AY99" s="262" t="s">
        <v>141</v>
      </c>
    </row>
    <row r="100" s="13" customFormat="1">
      <c r="A100" s="13"/>
      <c r="B100" s="233"/>
      <c r="C100" s="234"/>
      <c r="D100" s="235" t="s">
        <v>170</v>
      </c>
      <c r="E100" s="236" t="s">
        <v>19</v>
      </c>
      <c r="F100" s="237" t="s">
        <v>172</v>
      </c>
      <c r="G100" s="234"/>
      <c r="H100" s="238">
        <v>6</v>
      </c>
      <c r="I100" s="239"/>
      <c r="J100" s="234"/>
      <c r="K100" s="234"/>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69</v>
      </c>
      <c r="AV100" s="13" t="s">
        <v>79</v>
      </c>
      <c r="AW100" s="13" t="s">
        <v>31</v>
      </c>
      <c r="AX100" s="13" t="s">
        <v>77</v>
      </c>
      <c r="AY100" s="244" t="s">
        <v>141</v>
      </c>
    </row>
    <row r="101" s="2" customFormat="1" ht="16.5" customHeight="1">
      <c r="A101" s="40"/>
      <c r="B101" s="41"/>
      <c r="C101" s="220" t="s">
        <v>238</v>
      </c>
      <c r="D101" s="220" t="s">
        <v>144</v>
      </c>
      <c r="E101" s="221" t="s">
        <v>1341</v>
      </c>
      <c r="F101" s="222" t="s">
        <v>1342</v>
      </c>
      <c r="G101" s="223" t="s">
        <v>1339</v>
      </c>
      <c r="H101" s="224">
        <v>2</v>
      </c>
      <c r="I101" s="225"/>
      <c r="J101" s="226">
        <f>ROUND(I101*H101,2)</f>
        <v>0</v>
      </c>
      <c r="K101" s="222" t="s">
        <v>19</v>
      </c>
      <c r="L101" s="46"/>
      <c r="M101" s="227" t="s">
        <v>19</v>
      </c>
      <c r="N101" s="228" t="s">
        <v>40</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161</v>
      </c>
      <c r="AT101" s="231" t="s">
        <v>144</v>
      </c>
      <c r="AU101" s="231" t="s">
        <v>69</v>
      </c>
      <c r="AY101" s="19" t="s">
        <v>141</v>
      </c>
      <c r="BE101" s="232">
        <f>IF(N101="základní",J101,0)</f>
        <v>0</v>
      </c>
      <c r="BF101" s="232">
        <f>IF(N101="snížená",J101,0)</f>
        <v>0</v>
      </c>
      <c r="BG101" s="232">
        <f>IF(N101="zákl. přenesená",J101,0)</f>
        <v>0</v>
      </c>
      <c r="BH101" s="232">
        <f>IF(N101="sníž. přenesená",J101,0)</f>
        <v>0</v>
      </c>
      <c r="BI101" s="232">
        <f>IF(N101="nulová",J101,0)</f>
        <v>0</v>
      </c>
      <c r="BJ101" s="19" t="s">
        <v>77</v>
      </c>
      <c r="BK101" s="232">
        <f>ROUND(I101*H101,2)</f>
        <v>0</v>
      </c>
      <c r="BL101" s="19" t="s">
        <v>161</v>
      </c>
      <c r="BM101" s="231" t="s">
        <v>1343</v>
      </c>
    </row>
    <row r="102" s="14" customFormat="1">
      <c r="A102" s="14"/>
      <c r="B102" s="253"/>
      <c r="C102" s="254"/>
      <c r="D102" s="235" t="s">
        <v>170</v>
      </c>
      <c r="E102" s="255" t="s">
        <v>19</v>
      </c>
      <c r="F102" s="256" t="s">
        <v>1344</v>
      </c>
      <c r="G102" s="254"/>
      <c r="H102" s="255" t="s">
        <v>19</v>
      </c>
      <c r="I102" s="257"/>
      <c r="J102" s="254"/>
      <c r="K102" s="254"/>
      <c r="L102" s="258"/>
      <c r="M102" s="259"/>
      <c r="N102" s="260"/>
      <c r="O102" s="260"/>
      <c r="P102" s="260"/>
      <c r="Q102" s="260"/>
      <c r="R102" s="260"/>
      <c r="S102" s="260"/>
      <c r="T102" s="261"/>
      <c r="U102" s="14"/>
      <c r="V102" s="14"/>
      <c r="W102" s="14"/>
      <c r="X102" s="14"/>
      <c r="Y102" s="14"/>
      <c r="Z102" s="14"/>
      <c r="AA102" s="14"/>
      <c r="AB102" s="14"/>
      <c r="AC102" s="14"/>
      <c r="AD102" s="14"/>
      <c r="AE102" s="14"/>
      <c r="AT102" s="262" t="s">
        <v>170</v>
      </c>
      <c r="AU102" s="262" t="s">
        <v>69</v>
      </c>
      <c r="AV102" s="14" t="s">
        <v>77</v>
      </c>
      <c r="AW102" s="14" t="s">
        <v>31</v>
      </c>
      <c r="AX102" s="14" t="s">
        <v>69</v>
      </c>
      <c r="AY102" s="262" t="s">
        <v>141</v>
      </c>
    </row>
    <row r="103" s="14" customFormat="1">
      <c r="A103" s="14"/>
      <c r="B103" s="253"/>
      <c r="C103" s="254"/>
      <c r="D103" s="235" t="s">
        <v>170</v>
      </c>
      <c r="E103" s="255" t="s">
        <v>19</v>
      </c>
      <c r="F103" s="256" t="s">
        <v>1345</v>
      </c>
      <c r="G103" s="254"/>
      <c r="H103" s="255" t="s">
        <v>19</v>
      </c>
      <c r="I103" s="257"/>
      <c r="J103" s="254"/>
      <c r="K103" s="254"/>
      <c r="L103" s="258"/>
      <c r="M103" s="259"/>
      <c r="N103" s="260"/>
      <c r="O103" s="260"/>
      <c r="P103" s="260"/>
      <c r="Q103" s="260"/>
      <c r="R103" s="260"/>
      <c r="S103" s="260"/>
      <c r="T103" s="261"/>
      <c r="U103" s="14"/>
      <c r="V103" s="14"/>
      <c r="W103" s="14"/>
      <c r="X103" s="14"/>
      <c r="Y103" s="14"/>
      <c r="Z103" s="14"/>
      <c r="AA103" s="14"/>
      <c r="AB103" s="14"/>
      <c r="AC103" s="14"/>
      <c r="AD103" s="14"/>
      <c r="AE103" s="14"/>
      <c r="AT103" s="262" t="s">
        <v>170</v>
      </c>
      <c r="AU103" s="262" t="s">
        <v>69</v>
      </c>
      <c r="AV103" s="14" t="s">
        <v>77</v>
      </c>
      <c r="AW103" s="14" t="s">
        <v>31</v>
      </c>
      <c r="AX103" s="14" t="s">
        <v>69</v>
      </c>
      <c r="AY103" s="262" t="s">
        <v>141</v>
      </c>
    </row>
    <row r="104" s="13" customFormat="1">
      <c r="A104" s="13"/>
      <c r="B104" s="233"/>
      <c r="C104" s="234"/>
      <c r="D104" s="235" t="s">
        <v>170</v>
      </c>
      <c r="E104" s="236" t="s">
        <v>19</v>
      </c>
      <c r="F104" s="237" t="s">
        <v>79</v>
      </c>
      <c r="G104" s="234"/>
      <c r="H104" s="238">
        <v>2</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69</v>
      </c>
      <c r="AV104" s="13" t="s">
        <v>79</v>
      </c>
      <c r="AW104" s="13" t="s">
        <v>31</v>
      </c>
      <c r="AX104" s="13" t="s">
        <v>77</v>
      </c>
      <c r="AY104" s="244" t="s">
        <v>141</v>
      </c>
    </row>
    <row r="105" s="2" customFormat="1" ht="16.5" customHeight="1">
      <c r="A105" s="40"/>
      <c r="B105" s="41"/>
      <c r="C105" s="220" t="s">
        <v>244</v>
      </c>
      <c r="D105" s="220" t="s">
        <v>144</v>
      </c>
      <c r="E105" s="221" t="s">
        <v>1346</v>
      </c>
      <c r="F105" s="222" t="s">
        <v>1347</v>
      </c>
      <c r="G105" s="223" t="s">
        <v>1348</v>
      </c>
      <c r="H105" s="224">
        <v>1</v>
      </c>
      <c r="I105" s="225"/>
      <c r="J105" s="226">
        <f>ROUND(I105*H105,2)</f>
        <v>0</v>
      </c>
      <c r="K105" s="222" t="s">
        <v>19</v>
      </c>
      <c r="L105" s="46"/>
      <c r="M105" s="227" t="s">
        <v>19</v>
      </c>
      <c r="N105" s="228" t="s">
        <v>40</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161</v>
      </c>
      <c r="AT105" s="231" t="s">
        <v>144</v>
      </c>
      <c r="AU105" s="231" t="s">
        <v>69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161</v>
      </c>
      <c r="BM105" s="231" t="s">
        <v>1349</v>
      </c>
    </row>
    <row r="106" s="14" customFormat="1">
      <c r="A106" s="14"/>
      <c r="B106" s="253"/>
      <c r="C106" s="254"/>
      <c r="D106" s="235" t="s">
        <v>170</v>
      </c>
      <c r="E106" s="255" t="s">
        <v>19</v>
      </c>
      <c r="F106" s="256" t="s">
        <v>1350</v>
      </c>
      <c r="G106" s="254"/>
      <c r="H106" s="255" t="s">
        <v>19</v>
      </c>
      <c r="I106" s="257"/>
      <c r="J106" s="254"/>
      <c r="K106" s="254"/>
      <c r="L106" s="258"/>
      <c r="M106" s="259"/>
      <c r="N106" s="260"/>
      <c r="O106" s="260"/>
      <c r="P106" s="260"/>
      <c r="Q106" s="260"/>
      <c r="R106" s="260"/>
      <c r="S106" s="260"/>
      <c r="T106" s="261"/>
      <c r="U106" s="14"/>
      <c r="V106" s="14"/>
      <c r="W106" s="14"/>
      <c r="X106" s="14"/>
      <c r="Y106" s="14"/>
      <c r="Z106" s="14"/>
      <c r="AA106" s="14"/>
      <c r="AB106" s="14"/>
      <c r="AC106" s="14"/>
      <c r="AD106" s="14"/>
      <c r="AE106" s="14"/>
      <c r="AT106" s="262" t="s">
        <v>170</v>
      </c>
      <c r="AU106" s="262" t="s">
        <v>69</v>
      </c>
      <c r="AV106" s="14" t="s">
        <v>77</v>
      </c>
      <c r="AW106" s="14" t="s">
        <v>31</v>
      </c>
      <c r="AX106" s="14" t="s">
        <v>69</v>
      </c>
      <c r="AY106" s="262" t="s">
        <v>141</v>
      </c>
    </row>
    <row r="107" s="14" customFormat="1">
      <c r="A107" s="14"/>
      <c r="B107" s="253"/>
      <c r="C107" s="254"/>
      <c r="D107" s="235" t="s">
        <v>170</v>
      </c>
      <c r="E107" s="255" t="s">
        <v>19</v>
      </c>
      <c r="F107" s="256" t="s">
        <v>1345</v>
      </c>
      <c r="G107" s="254"/>
      <c r="H107" s="255" t="s">
        <v>19</v>
      </c>
      <c r="I107" s="257"/>
      <c r="J107" s="254"/>
      <c r="K107" s="254"/>
      <c r="L107" s="258"/>
      <c r="M107" s="259"/>
      <c r="N107" s="260"/>
      <c r="O107" s="260"/>
      <c r="P107" s="260"/>
      <c r="Q107" s="260"/>
      <c r="R107" s="260"/>
      <c r="S107" s="260"/>
      <c r="T107" s="261"/>
      <c r="U107" s="14"/>
      <c r="V107" s="14"/>
      <c r="W107" s="14"/>
      <c r="X107" s="14"/>
      <c r="Y107" s="14"/>
      <c r="Z107" s="14"/>
      <c r="AA107" s="14"/>
      <c r="AB107" s="14"/>
      <c r="AC107" s="14"/>
      <c r="AD107" s="14"/>
      <c r="AE107" s="14"/>
      <c r="AT107" s="262" t="s">
        <v>170</v>
      </c>
      <c r="AU107" s="262" t="s">
        <v>69</v>
      </c>
      <c r="AV107" s="14" t="s">
        <v>77</v>
      </c>
      <c r="AW107" s="14" t="s">
        <v>31</v>
      </c>
      <c r="AX107" s="14" t="s">
        <v>69</v>
      </c>
      <c r="AY107" s="262" t="s">
        <v>141</v>
      </c>
    </row>
    <row r="108" s="13" customFormat="1">
      <c r="A108" s="13"/>
      <c r="B108" s="233"/>
      <c r="C108" s="234"/>
      <c r="D108" s="235" t="s">
        <v>170</v>
      </c>
      <c r="E108" s="236" t="s">
        <v>19</v>
      </c>
      <c r="F108" s="237" t="s">
        <v>1351</v>
      </c>
      <c r="G108" s="234"/>
      <c r="H108" s="238">
        <v>1</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69</v>
      </c>
      <c r="AV108" s="13" t="s">
        <v>79</v>
      </c>
      <c r="AW108" s="13" t="s">
        <v>31</v>
      </c>
      <c r="AX108" s="13" t="s">
        <v>77</v>
      </c>
      <c r="AY108" s="244" t="s">
        <v>141</v>
      </c>
    </row>
    <row r="109" s="2" customFormat="1" ht="16.5" customHeight="1">
      <c r="A109" s="40"/>
      <c r="B109" s="41"/>
      <c r="C109" s="220" t="s">
        <v>249</v>
      </c>
      <c r="D109" s="220" t="s">
        <v>144</v>
      </c>
      <c r="E109" s="221" t="s">
        <v>1352</v>
      </c>
      <c r="F109" s="222" t="s">
        <v>1353</v>
      </c>
      <c r="G109" s="223" t="s">
        <v>1125</v>
      </c>
      <c r="H109" s="224">
        <v>1</v>
      </c>
      <c r="I109" s="225"/>
      <c r="J109" s="226">
        <f>ROUND(I109*H109,2)</f>
        <v>0</v>
      </c>
      <c r="K109" s="222" t="s">
        <v>19</v>
      </c>
      <c r="L109" s="46"/>
      <c r="M109" s="227" t="s">
        <v>19</v>
      </c>
      <c r="N109" s="228" t="s">
        <v>40</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161</v>
      </c>
      <c r="AT109" s="231" t="s">
        <v>144</v>
      </c>
      <c r="AU109" s="231" t="s">
        <v>69</v>
      </c>
      <c r="AY109" s="19" t="s">
        <v>141</v>
      </c>
      <c r="BE109" s="232">
        <f>IF(N109="základní",J109,0)</f>
        <v>0</v>
      </c>
      <c r="BF109" s="232">
        <f>IF(N109="snížená",J109,0)</f>
        <v>0</v>
      </c>
      <c r="BG109" s="232">
        <f>IF(N109="zákl. přenesená",J109,0)</f>
        <v>0</v>
      </c>
      <c r="BH109" s="232">
        <f>IF(N109="sníž. přenesená",J109,0)</f>
        <v>0</v>
      </c>
      <c r="BI109" s="232">
        <f>IF(N109="nulová",J109,0)</f>
        <v>0</v>
      </c>
      <c r="BJ109" s="19" t="s">
        <v>77</v>
      </c>
      <c r="BK109" s="232">
        <f>ROUND(I109*H109,2)</f>
        <v>0</v>
      </c>
      <c r="BL109" s="19" t="s">
        <v>161</v>
      </c>
      <c r="BM109" s="231" t="s">
        <v>1354</v>
      </c>
    </row>
    <row r="110" s="14" customFormat="1">
      <c r="A110" s="14"/>
      <c r="B110" s="253"/>
      <c r="C110" s="254"/>
      <c r="D110" s="235" t="s">
        <v>170</v>
      </c>
      <c r="E110" s="255" t="s">
        <v>19</v>
      </c>
      <c r="F110" s="256" t="s">
        <v>1355</v>
      </c>
      <c r="G110" s="254"/>
      <c r="H110" s="255" t="s">
        <v>19</v>
      </c>
      <c r="I110" s="257"/>
      <c r="J110" s="254"/>
      <c r="K110" s="254"/>
      <c r="L110" s="258"/>
      <c r="M110" s="259"/>
      <c r="N110" s="260"/>
      <c r="O110" s="260"/>
      <c r="P110" s="260"/>
      <c r="Q110" s="260"/>
      <c r="R110" s="260"/>
      <c r="S110" s="260"/>
      <c r="T110" s="261"/>
      <c r="U110" s="14"/>
      <c r="V110" s="14"/>
      <c r="W110" s="14"/>
      <c r="X110" s="14"/>
      <c r="Y110" s="14"/>
      <c r="Z110" s="14"/>
      <c r="AA110" s="14"/>
      <c r="AB110" s="14"/>
      <c r="AC110" s="14"/>
      <c r="AD110" s="14"/>
      <c r="AE110" s="14"/>
      <c r="AT110" s="262" t="s">
        <v>170</v>
      </c>
      <c r="AU110" s="262" t="s">
        <v>69</v>
      </c>
      <c r="AV110" s="14" t="s">
        <v>77</v>
      </c>
      <c r="AW110" s="14" t="s">
        <v>31</v>
      </c>
      <c r="AX110" s="14" t="s">
        <v>69</v>
      </c>
      <c r="AY110" s="262" t="s">
        <v>141</v>
      </c>
    </row>
    <row r="111" s="14" customFormat="1">
      <c r="A111" s="14"/>
      <c r="B111" s="253"/>
      <c r="C111" s="254"/>
      <c r="D111" s="235" t="s">
        <v>170</v>
      </c>
      <c r="E111" s="255" t="s">
        <v>19</v>
      </c>
      <c r="F111" s="256" t="s">
        <v>1356</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170</v>
      </c>
      <c r="AU111" s="262" t="s">
        <v>69</v>
      </c>
      <c r="AV111" s="14" t="s">
        <v>77</v>
      </c>
      <c r="AW111" s="14" t="s">
        <v>31</v>
      </c>
      <c r="AX111" s="14" t="s">
        <v>69</v>
      </c>
      <c r="AY111" s="262" t="s">
        <v>141</v>
      </c>
    </row>
    <row r="112" s="13" customFormat="1">
      <c r="A112" s="13"/>
      <c r="B112" s="233"/>
      <c r="C112" s="234"/>
      <c r="D112" s="235" t="s">
        <v>170</v>
      </c>
      <c r="E112" s="236" t="s">
        <v>19</v>
      </c>
      <c r="F112" s="237" t="s">
        <v>77</v>
      </c>
      <c r="G112" s="234"/>
      <c r="H112" s="238">
        <v>1</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69</v>
      </c>
      <c r="AV112" s="13" t="s">
        <v>79</v>
      </c>
      <c r="AW112" s="13" t="s">
        <v>31</v>
      </c>
      <c r="AX112" s="13" t="s">
        <v>77</v>
      </c>
      <c r="AY112" s="244" t="s">
        <v>141</v>
      </c>
    </row>
    <row r="113" s="2" customFormat="1" ht="16.5" customHeight="1">
      <c r="A113" s="40"/>
      <c r="B113" s="41"/>
      <c r="C113" s="220" t="s">
        <v>254</v>
      </c>
      <c r="D113" s="220" t="s">
        <v>144</v>
      </c>
      <c r="E113" s="221" t="s">
        <v>1357</v>
      </c>
      <c r="F113" s="222" t="s">
        <v>1358</v>
      </c>
      <c r="G113" s="223" t="s">
        <v>1310</v>
      </c>
      <c r="H113" s="224">
        <v>2</v>
      </c>
      <c r="I113" s="225"/>
      <c r="J113" s="226">
        <f>ROUND(I113*H113,2)</f>
        <v>0</v>
      </c>
      <c r="K113" s="222" t="s">
        <v>19</v>
      </c>
      <c r="L113" s="46"/>
      <c r="M113" s="227" t="s">
        <v>19</v>
      </c>
      <c r="N113" s="228" t="s">
        <v>40</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161</v>
      </c>
      <c r="AT113" s="231" t="s">
        <v>144</v>
      </c>
      <c r="AU113" s="231" t="s">
        <v>69</v>
      </c>
      <c r="AY113" s="19" t="s">
        <v>141</v>
      </c>
      <c r="BE113" s="232">
        <f>IF(N113="základní",J113,0)</f>
        <v>0</v>
      </c>
      <c r="BF113" s="232">
        <f>IF(N113="snížená",J113,0)</f>
        <v>0</v>
      </c>
      <c r="BG113" s="232">
        <f>IF(N113="zákl. přenesená",J113,0)</f>
        <v>0</v>
      </c>
      <c r="BH113" s="232">
        <f>IF(N113="sníž. přenesená",J113,0)</f>
        <v>0</v>
      </c>
      <c r="BI113" s="232">
        <f>IF(N113="nulová",J113,0)</f>
        <v>0</v>
      </c>
      <c r="BJ113" s="19" t="s">
        <v>77</v>
      </c>
      <c r="BK113" s="232">
        <f>ROUND(I113*H113,2)</f>
        <v>0</v>
      </c>
      <c r="BL113" s="19" t="s">
        <v>161</v>
      </c>
      <c r="BM113" s="231" t="s">
        <v>1359</v>
      </c>
    </row>
    <row r="114" s="14" customFormat="1">
      <c r="A114" s="14"/>
      <c r="B114" s="253"/>
      <c r="C114" s="254"/>
      <c r="D114" s="235" t="s">
        <v>170</v>
      </c>
      <c r="E114" s="255" t="s">
        <v>19</v>
      </c>
      <c r="F114" s="256" t="s">
        <v>1355</v>
      </c>
      <c r="G114" s="254"/>
      <c r="H114" s="255" t="s">
        <v>19</v>
      </c>
      <c r="I114" s="257"/>
      <c r="J114" s="254"/>
      <c r="K114" s="254"/>
      <c r="L114" s="258"/>
      <c r="M114" s="259"/>
      <c r="N114" s="260"/>
      <c r="O114" s="260"/>
      <c r="P114" s="260"/>
      <c r="Q114" s="260"/>
      <c r="R114" s="260"/>
      <c r="S114" s="260"/>
      <c r="T114" s="261"/>
      <c r="U114" s="14"/>
      <c r="V114" s="14"/>
      <c r="W114" s="14"/>
      <c r="X114" s="14"/>
      <c r="Y114" s="14"/>
      <c r="Z114" s="14"/>
      <c r="AA114" s="14"/>
      <c r="AB114" s="14"/>
      <c r="AC114" s="14"/>
      <c r="AD114" s="14"/>
      <c r="AE114" s="14"/>
      <c r="AT114" s="262" t="s">
        <v>170</v>
      </c>
      <c r="AU114" s="262" t="s">
        <v>69</v>
      </c>
      <c r="AV114" s="14" t="s">
        <v>77</v>
      </c>
      <c r="AW114" s="14" t="s">
        <v>31</v>
      </c>
      <c r="AX114" s="14" t="s">
        <v>69</v>
      </c>
      <c r="AY114" s="262" t="s">
        <v>141</v>
      </c>
    </row>
    <row r="115" s="14" customFormat="1">
      <c r="A115" s="14"/>
      <c r="B115" s="253"/>
      <c r="C115" s="254"/>
      <c r="D115" s="235" t="s">
        <v>170</v>
      </c>
      <c r="E115" s="255" t="s">
        <v>19</v>
      </c>
      <c r="F115" s="256" t="s">
        <v>1345</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170</v>
      </c>
      <c r="AU115" s="262" t="s">
        <v>69</v>
      </c>
      <c r="AV115" s="14" t="s">
        <v>77</v>
      </c>
      <c r="AW115" s="14" t="s">
        <v>31</v>
      </c>
      <c r="AX115" s="14" t="s">
        <v>69</v>
      </c>
      <c r="AY115" s="262" t="s">
        <v>141</v>
      </c>
    </row>
    <row r="116" s="13" customFormat="1">
      <c r="A116" s="13"/>
      <c r="B116" s="233"/>
      <c r="C116" s="234"/>
      <c r="D116" s="235" t="s">
        <v>170</v>
      </c>
      <c r="E116" s="236" t="s">
        <v>19</v>
      </c>
      <c r="F116" s="237" t="s">
        <v>1360</v>
      </c>
      <c r="G116" s="234"/>
      <c r="H116" s="238">
        <v>2</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69</v>
      </c>
      <c r="AV116" s="13" t="s">
        <v>79</v>
      </c>
      <c r="AW116" s="13" t="s">
        <v>31</v>
      </c>
      <c r="AX116" s="13" t="s">
        <v>77</v>
      </c>
      <c r="AY116" s="244" t="s">
        <v>141</v>
      </c>
    </row>
    <row r="117" s="2" customFormat="1" ht="16.5" customHeight="1">
      <c r="A117" s="40"/>
      <c r="B117" s="41"/>
      <c r="C117" s="220" t="s">
        <v>262</v>
      </c>
      <c r="D117" s="220" t="s">
        <v>144</v>
      </c>
      <c r="E117" s="221" t="s">
        <v>1361</v>
      </c>
      <c r="F117" s="222" t="s">
        <v>1362</v>
      </c>
      <c r="G117" s="223" t="s">
        <v>692</v>
      </c>
      <c r="H117" s="224">
        <v>1</v>
      </c>
      <c r="I117" s="225"/>
      <c r="J117" s="226">
        <f>ROUND(I117*H117,2)</f>
        <v>0</v>
      </c>
      <c r="K117" s="222" t="s">
        <v>19</v>
      </c>
      <c r="L117" s="46"/>
      <c r="M117" s="227" t="s">
        <v>19</v>
      </c>
      <c r="N117" s="228" t="s">
        <v>40</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161</v>
      </c>
      <c r="AT117" s="231" t="s">
        <v>144</v>
      </c>
      <c r="AU117" s="231" t="s">
        <v>69</v>
      </c>
      <c r="AY117" s="19" t="s">
        <v>141</v>
      </c>
      <c r="BE117" s="232">
        <f>IF(N117="základní",J117,0)</f>
        <v>0</v>
      </c>
      <c r="BF117" s="232">
        <f>IF(N117="snížená",J117,0)</f>
        <v>0</v>
      </c>
      <c r="BG117" s="232">
        <f>IF(N117="zákl. přenesená",J117,0)</f>
        <v>0</v>
      </c>
      <c r="BH117" s="232">
        <f>IF(N117="sníž. přenesená",J117,0)</f>
        <v>0</v>
      </c>
      <c r="BI117" s="232">
        <f>IF(N117="nulová",J117,0)</f>
        <v>0</v>
      </c>
      <c r="BJ117" s="19" t="s">
        <v>77</v>
      </c>
      <c r="BK117" s="232">
        <f>ROUND(I117*H117,2)</f>
        <v>0</v>
      </c>
      <c r="BL117" s="19" t="s">
        <v>161</v>
      </c>
      <c r="BM117" s="231" t="s">
        <v>1363</v>
      </c>
    </row>
    <row r="118" s="14" customFormat="1">
      <c r="A118" s="14"/>
      <c r="B118" s="253"/>
      <c r="C118" s="254"/>
      <c r="D118" s="235" t="s">
        <v>170</v>
      </c>
      <c r="E118" s="255" t="s">
        <v>19</v>
      </c>
      <c r="F118" s="256" t="s">
        <v>1364</v>
      </c>
      <c r="G118" s="254"/>
      <c r="H118" s="255" t="s">
        <v>19</v>
      </c>
      <c r="I118" s="257"/>
      <c r="J118" s="254"/>
      <c r="K118" s="254"/>
      <c r="L118" s="258"/>
      <c r="M118" s="259"/>
      <c r="N118" s="260"/>
      <c r="O118" s="260"/>
      <c r="P118" s="260"/>
      <c r="Q118" s="260"/>
      <c r="R118" s="260"/>
      <c r="S118" s="260"/>
      <c r="T118" s="261"/>
      <c r="U118" s="14"/>
      <c r="V118" s="14"/>
      <c r="W118" s="14"/>
      <c r="X118" s="14"/>
      <c r="Y118" s="14"/>
      <c r="Z118" s="14"/>
      <c r="AA118" s="14"/>
      <c r="AB118" s="14"/>
      <c r="AC118" s="14"/>
      <c r="AD118" s="14"/>
      <c r="AE118" s="14"/>
      <c r="AT118" s="262" t="s">
        <v>170</v>
      </c>
      <c r="AU118" s="262" t="s">
        <v>69</v>
      </c>
      <c r="AV118" s="14" t="s">
        <v>77</v>
      </c>
      <c r="AW118" s="14" t="s">
        <v>31</v>
      </c>
      <c r="AX118" s="14" t="s">
        <v>69</v>
      </c>
      <c r="AY118" s="262" t="s">
        <v>141</v>
      </c>
    </row>
    <row r="119" s="13" customFormat="1">
      <c r="A119" s="13"/>
      <c r="B119" s="233"/>
      <c r="C119" s="234"/>
      <c r="D119" s="235" t="s">
        <v>170</v>
      </c>
      <c r="E119" s="236" t="s">
        <v>19</v>
      </c>
      <c r="F119" s="237" t="s">
        <v>1365</v>
      </c>
      <c r="G119" s="234"/>
      <c r="H119" s="238">
        <v>1</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69</v>
      </c>
      <c r="AV119" s="13" t="s">
        <v>79</v>
      </c>
      <c r="AW119" s="13" t="s">
        <v>31</v>
      </c>
      <c r="AX119" s="13" t="s">
        <v>77</v>
      </c>
      <c r="AY119" s="244" t="s">
        <v>141</v>
      </c>
    </row>
    <row r="120" s="2" customFormat="1" ht="16.5" customHeight="1">
      <c r="A120" s="40"/>
      <c r="B120" s="41"/>
      <c r="C120" s="220" t="s">
        <v>267</v>
      </c>
      <c r="D120" s="220" t="s">
        <v>144</v>
      </c>
      <c r="E120" s="221" t="s">
        <v>1366</v>
      </c>
      <c r="F120" s="222" t="s">
        <v>1367</v>
      </c>
      <c r="G120" s="223" t="s">
        <v>1339</v>
      </c>
      <c r="H120" s="224">
        <v>4</v>
      </c>
      <c r="I120" s="225"/>
      <c r="J120" s="226">
        <f>ROUND(I120*H120,2)</f>
        <v>0</v>
      </c>
      <c r="K120" s="222" t="s">
        <v>19</v>
      </c>
      <c r="L120" s="46"/>
      <c r="M120" s="227" t="s">
        <v>19</v>
      </c>
      <c r="N120" s="228" t="s">
        <v>40</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161</v>
      </c>
      <c r="AT120" s="231" t="s">
        <v>144</v>
      </c>
      <c r="AU120" s="231" t="s">
        <v>69</v>
      </c>
      <c r="AY120" s="19" t="s">
        <v>141</v>
      </c>
      <c r="BE120" s="232">
        <f>IF(N120="základní",J120,0)</f>
        <v>0</v>
      </c>
      <c r="BF120" s="232">
        <f>IF(N120="snížená",J120,0)</f>
        <v>0</v>
      </c>
      <c r="BG120" s="232">
        <f>IF(N120="zákl. přenesená",J120,0)</f>
        <v>0</v>
      </c>
      <c r="BH120" s="232">
        <f>IF(N120="sníž. přenesená",J120,0)</f>
        <v>0</v>
      </c>
      <c r="BI120" s="232">
        <f>IF(N120="nulová",J120,0)</f>
        <v>0</v>
      </c>
      <c r="BJ120" s="19" t="s">
        <v>77</v>
      </c>
      <c r="BK120" s="232">
        <f>ROUND(I120*H120,2)</f>
        <v>0</v>
      </c>
      <c r="BL120" s="19" t="s">
        <v>161</v>
      </c>
      <c r="BM120" s="231" t="s">
        <v>1368</v>
      </c>
    </row>
    <row r="121" s="14" customFormat="1">
      <c r="A121" s="14"/>
      <c r="B121" s="253"/>
      <c r="C121" s="254"/>
      <c r="D121" s="235" t="s">
        <v>170</v>
      </c>
      <c r="E121" s="255" t="s">
        <v>19</v>
      </c>
      <c r="F121" s="256" t="s">
        <v>1369</v>
      </c>
      <c r="G121" s="254"/>
      <c r="H121" s="255" t="s">
        <v>19</v>
      </c>
      <c r="I121" s="257"/>
      <c r="J121" s="254"/>
      <c r="K121" s="254"/>
      <c r="L121" s="258"/>
      <c r="M121" s="259"/>
      <c r="N121" s="260"/>
      <c r="O121" s="260"/>
      <c r="P121" s="260"/>
      <c r="Q121" s="260"/>
      <c r="R121" s="260"/>
      <c r="S121" s="260"/>
      <c r="T121" s="261"/>
      <c r="U121" s="14"/>
      <c r="V121" s="14"/>
      <c r="W121" s="14"/>
      <c r="X121" s="14"/>
      <c r="Y121" s="14"/>
      <c r="Z121" s="14"/>
      <c r="AA121" s="14"/>
      <c r="AB121" s="14"/>
      <c r="AC121" s="14"/>
      <c r="AD121" s="14"/>
      <c r="AE121" s="14"/>
      <c r="AT121" s="262" t="s">
        <v>170</v>
      </c>
      <c r="AU121" s="262" t="s">
        <v>69</v>
      </c>
      <c r="AV121" s="14" t="s">
        <v>77</v>
      </c>
      <c r="AW121" s="14" t="s">
        <v>31</v>
      </c>
      <c r="AX121" s="14" t="s">
        <v>69</v>
      </c>
      <c r="AY121" s="262" t="s">
        <v>141</v>
      </c>
    </row>
    <row r="122" s="13" customFormat="1">
      <c r="A122" s="13"/>
      <c r="B122" s="233"/>
      <c r="C122" s="234"/>
      <c r="D122" s="235" t="s">
        <v>170</v>
      </c>
      <c r="E122" s="236" t="s">
        <v>19</v>
      </c>
      <c r="F122" s="237" t="s">
        <v>161</v>
      </c>
      <c r="G122" s="234"/>
      <c r="H122" s="238">
        <v>4</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69</v>
      </c>
      <c r="AV122" s="13" t="s">
        <v>79</v>
      </c>
      <c r="AW122" s="13" t="s">
        <v>31</v>
      </c>
      <c r="AX122" s="13" t="s">
        <v>77</v>
      </c>
      <c r="AY122" s="244" t="s">
        <v>141</v>
      </c>
    </row>
    <row r="123" s="2" customFormat="1" ht="16.5" customHeight="1">
      <c r="A123" s="40"/>
      <c r="B123" s="41"/>
      <c r="C123" s="220" t="s">
        <v>284</v>
      </c>
      <c r="D123" s="220" t="s">
        <v>144</v>
      </c>
      <c r="E123" s="221" t="s">
        <v>1370</v>
      </c>
      <c r="F123" s="222" t="s">
        <v>1371</v>
      </c>
      <c r="G123" s="223" t="s">
        <v>1339</v>
      </c>
      <c r="H123" s="224">
        <v>8</v>
      </c>
      <c r="I123" s="225"/>
      <c r="J123" s="226">
        <f>ROUND(I123*H123,2)</f>
        <v>0</v>
      </c>
      <c r="K123" s="222" t="s">
        <v>19</v>
      </c>
      <c r="L123" s="46"/>
      <c r="M123" s="227" t="s">
        <v>19</v>
      </c>
      <c r="N123" s="228" t="s">
        <v>40</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161</v>
      </c>
      <c r="AT123" s="231" t="s">
        <v>144</v>
      </c>
      <c r="AU123" s="231" t="s">
        <v>69</v>
      </c>
      <c r="AY123" s="19" t="s">
        <v>141</v>
      </c>
      <c r="BE123" s="232">
        <f>IF(N123="základní",J123,0)</f>
        <v>0</v>
      </c>
      <c r="BF123" s="232">
        <f>IF(N123="snížená",J123,0)</f>
        <v>0</v>
      </c>
      <c r="BG123" s="232">
        <f>IF(N123="zákl. přenesená",J123,0)</f>
        <v>0</v>
      </c>
      <c r="BH123" s="232">
        <f>IF(N123="sníž. přenesená",J123,0)</f>
        <v>0</v>
      </c>
      <c r="BI123" s="232">
        <f>IF(N123="nulová",J123,0)</f>
        <v>0</v>
      </c>
      <c r="BJ123" s="19" t="s">
        <v>77</v>
      </c>
      <c r="BK123" s="232">
        <f>ROUND(I123*H123,2)</f>
        <v>0</v>
      </c>
      <c r="BL123" s="19" t="s">
        <v>161</v>
      </c>
      <c r="BM123" s="231" t="s">
        <v>1372</v>
      </c>
    </row>
    <row r="124" s="14" customFormat="1">
      <c r="A124" s="14"/>
      <c r="B124" s="253"/>
      <c r="C124" s="254"/>
      <c r="D124" s="235" t="s">
        <v>170</v>
      </c>
      <c r="E124" s="255" t="s">
        <v>19</v>
      </c>
      <c r="F124" s="256" t="s">
        <v>1369</v>
      </c>
      <c r="G124" s="254"/>
      <c r="H124" s="255" t="s">
        <v>19</v>
      </c>
      <c r="I124" s="257"/>
      <c r="J124" s="254"/>
      <c r="K124" s="254"/>
      <c r="L124" s="258"/>
      <c r="M124" s="259"/>
      <c r="N124" s="260"/>
      <c r="O124" s="260"/>
      <c r="P124" s="260"/>
      <c r="Q124" s="260"/>
      <c r="R124" s="260"/>
      <c r="S124" s="260"/>
      <c r="T124" s="261"/>
      <c r="U124" s="14"/>
      <c r="V124" s="14"/>
      <c r="W124" s="14"/>
      <c r="X124" s="14"/>
      <c r="Y124" s="14"/>
      <c r="Z124" s="14"/>
      <c r="AA124" s="14"/>
      <c r="AB124" s="14"/>
      <c r="AC124" s="14"/>
      <c r="AD124" s="14"/>
      <c r="AE124" s="14"/>
      <c r="AT124" s="262" t="s">
        <v>170</v>
      </c>
      <c r="AU124" s="262" t="s">
        <v>69</v>
      </c>
      <c r="AV124" s="14" t="s">
        <v>77</v>
      </c>
      <c r="AW124" s="14" t="s">
        <v>31</v>
      </c>
      <c r="AX124" s="14" t="s">
        <v>69</v>
      </c>
      <c r="AY124" s="262" t="s">
        <v>141</v>
      </c>
    </row>
    <row r="125" s="13" customFormat="1">
      <c r="A125" s="13"/>
      <c r="B125" s="233"/>
      <c r="C125" s="234"/>
      <c r="D125" s="235" t="s">
        <v>170</v>
      </c>
      <c r="E125" s="236" t="s">
        <v>19</v>
      </c>
      <c r="F125" s="237" t="s">
        <v>238</v>
      </c>
      <c r="G125" s="234"/>
      <c r="H125" s="238">
        <v>8</v>
      </c>
      <c r="I125" s="239"/>
      <c r="J125" s="234"/>
      <c r="K125" s="234"/>
      <c r="L125" s="240"/>
      <c r="M125" s="241"/>
      <c r="N125" s="242"/>
      <c r="O125" s="242"/>
      <c r="P125" s="242"/>
      <c r="Q125" s="242"/>
      <c r="R125" s="242"/>
      <c r="S125" s="242"/>
      <c r="T125" s="243"/>
      <c r="U125" s="13"/>
      <c r="V125" s="13"/>
      <c r="W125" s="13"/>
      <c r="X125" s="13"/>
      <c r="Y125" s="13"/>
      <c r="Z125" s="13"/>
      <c r="AA125" s="13"/>
      <c r="AB125" s="13"/>
      <c r="AC125" s="13"/>
      <c r="AD125" s="13"/>
      <c r="AE125" s="13"/>
      <c r="AT125" s="244" t="s">
        <v>170</v>
      </c>
      <c r="AU125" s="244" t="s">
        <v>69</v>
      </c>
      <c r="AV125" s="13" t="s">
        <v>79</v>
      </c>
      <c r="AW125" s="13" t="s">
        <v>31</v>
      </c>
      <c r="AX125" s="13" t="s">
        <v>77</v>
      </c>
      <c r="AY125" s="244" t="s">
        <v>141</v>
      </c>
    </row>
    <row r="126" s="2" customFormat="1" ht="16.5" customHeight="1">
      <c r="A126" s="40"/>
      <c r="B126" s="41"/>
      <c r="C126" s="220" t="s">
        <v>8</v>
      </c>
      <c r="D126" s="220" t="s">
        <v>144</v>
      </c>
      <c r="E126" s="221" t="s">
        <v>1373</v>
      </c>
      <c r="F126" s="222" t="s">
        <v>1374</v>
      </c>
      <c r="G126" s="223" t="s">
        <v>1310</v>
      </c>
      <c r="H126" s="224">
        <v>4</v>
      </c>
      <c r="I126" s="225"/>
      <c r="J126" s="226">
        <f>ROUND(I126*H126,2)</f>
        <v>0</v>
      </c>
      <c r="K126" s="222" t="s">
        <v>19</v>
      </c>
      <c r="L126" s="46"/>
      <c r="M126" s="227" t="s">
        <v>19</v>
      </c>
      <c r="N126" s="228" t="s">
        <v>40</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161</v>
      </c>
      <c r="AT126" s="231" t="s">
        <v>144</v>
      </c>
      <c r="AU126" s="231" t="s">
        <v>69</v>
      </c>
      <c r="AY126" s="19" t="s">
        <v>141</v>
      </c>
      <c r="BE126" s="232">
        <f>IF(N126="základní",J126,0)</f>
        <v>0</v>
      </c>
      <c r="BF126" s="232">
        <f>IF(N126="snížená",J126,0)</f>
        <v>0</v>
      </c>
      <c r="BG126" s="232">
        <f>IF(N126="zákl. přenesená",J126,0)</f>
        <v>0</v>
      </c>
      <c r="BH126" s="232">
        <f>IF(N126="sníž. přenesená",J126,0)</f>
        <v>0</v>
      </c>
      <c r="BI126" s="232">
        <f>IF(N126="nulová",J126,0)</f>
        <v>0</v>
      </c>
      <c r="BJ126" s="19" t="s">
        <v>77</v>
      </c>
      <c r="BK126" s="232">
        <f>ROUND(I126*H126,2)</f>
        <v>0</v>
      </c>
      <c r="BL126" s="19" t="s">
        <v>161</v>
      </c>
      <c r="BM126" s="231" t="s">
        <v>1375</v>
      </c>
    </row>
    <row r="127" s="14" customFormat="1">
      <c r="A127" s="14"/>
      <c r="B127" s="253"/>
      <c r="C127" s="254"/>
      <c r="D127" s="235" t="s">
        <v>170</v>
      </c>
      <c r="E127" s="255" t="s">
        <v>19</v>
      </c>
      <c r="F127" s="256" t="s">
        <v>1376</v>
      </c>
      <c r="G127" s="254"/>
      <c r="H127" s="255" t="s">
        <v>19</v>
      </c>
      <c r="I127" s="257"/>
      <c r="J127" s="254"/>
      <c r="K127" s="254"/>
      <c r="L127" s="258"/>
      <c r="M127" s="259"/>
      <c r="N127" s="260"/>
      <c r="O127" s="260"/>
      <c r="P127" s="260"/>
      <c r="Q127" s="260"/>
      <c r="R127" s="260"/>
      <c r="S127" s="260"/>
      <c r="T127" s="261"/>
      <c r="U127" s="14"/>
      <c r="V127" s="14"/>
      <c r="W127" s="14"/>
      <c r="X127" s="14"/>
      <c r="Y127" s="14"/>
      <c r="Z127" s="14"/>
      <c r="AA127" s="14"/>
      <c r="AB127" s="14"/>
      <c r="AC127" s="14"/>
      <c r="AD127" s="14"/>
      <c r="AE127" s="14"/>
      <c r="AT127" s="262" t="s">
        <v>170</v>
      </c>
      <c r="AU127" s="262" t="s">
        <v>69</v>
      </c>
      <c r="AV127" s="14" t="s">
        <v>77</v>
      </c>
      <c r="AW127" s="14" t="s">
        <v>31</v>
      </c>
      <c r="AX127" s="14" t="s">
        <v>69</v>
      </c>
      <c r="AY127" s="262" t="s">
        <v>141</v>
      </c>
    </row>
    <row r="128" s="14" customFormat="1">
      <c r="A128" s="14"/>
      <c r="B128" s="253"/>
      <c r="C128" s="254"/>
      <c r="D128" s="235" t="s">
        <v>170</v>
      </c>
      <c r="E128" s="255" t="s">
        <v>19</v>
      </c>
      <c r="F128" s="256" t="s">
        <v>1377</v>
      </c>
      <c r="G128" s="254"/>
      <c r="H128" s="255" t="s">
        <v>19</v>
      </c>
      <c r="I128" s="257"/>
      <c r="J128" s="254"/>
      <c r="K128" s="254"/>
      <c r="L128" s="258"/>
      <c r="M128" s="259"/>
      <c r="N128" s="260"/>
      <c r="O128" s="260"/>
      <c r="P128" s="260"/>
      <c r="Q128" s="260"/>
      <c r="R128" s="260"/>
      <c r="S128" s="260"/>
      <c r="T128" s="261"/>
      <c r="U128" s="14"/>
      <c r="V128" s="14"/>
      <c r="W128" s="14"/>
      <c r="X128" s="14"/>
      <c r="Y128" s="14"/>
      <c r="Z128" s="14"/>
      <c r="AA128" s="14"/>
      <c r="AB128" s="14"/>
      <c r="AC128" s="14"/>
      <c r="AD128" s="14"/>
      <c r="AE128" s="14"/>
      <c r="AT128" s="262" t="s">
        <v>170</v>
      </c>
      <c r="AU128" s="262" t="s">
        <v>69</v>
      </c>
      <c r="AV128" s="14" t="s">
        <v>77</v>
      </c>
      <c r="AW128" s="14" t="s">
        <v>31</v>
      </c>
      <c r="AX128" s="14" t="s">
        <v>69</v>
      </c>
      <c r="AY128" s="262" t="s">
        <v>141</v>
      </c>
    </row>
    <row r="129" s="13" customFormat="1">
      <c r="A129" s="13"/>
      <c r="B129" s="233"/>
      <c r="C129" s="234"/>
      <c r="D129" s="235" t="s">
        <v>170</v>
      </c>
      <c r="E129" s="236" t="s">
        <v>19</v>
      </c>
      <c r="F129" s="237" t="s">
        <v>1378</v>
      </c>
      <c r="G129" s="234"/>
      <c r="H129" s="238">
        <v>4</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69</v>
      </c>
      <c r="AV129" s="13" t="s">
        <v>79</v>
      </c>
      <c r="AW129" s="13" t="s">
        <v>31</v>
      </c>
      <c r="AX129" s="13" t="s">
        <v>77</v>
      </c>
      <c r="AY129" s="244" t="s">
        <v>141</v>
      </c>
    </row>
    <row r="130" s="2" customFormat="1" ht="16.5" customHeight="1">
      <c r="A130" s="40"/>
      <c r="B130" s="41"/>
      <c r="C130" s="220" t="s">
        <v>300</v>
      </c>
      <c r="D130" s="220" t="s">
        <v>144</v>
      </c>
      <c r="E130" s="221" t="s">
        <v>1379</v>
      </c>
      <c r="F130" s="222" t="s">
        <v>1380</v>
      </c>
      <c r="G130" s="223" t="s">
        <v>1310</v>
      </c>
      <c r="H130" s="224">
        <v>54</v>
      </c>
      <c r="I130" s="225"/>
      <c r="J130" s="226">
        <f>ROUND(I130*H130,2)</f>
        <v>0</v>
      </c>
      <c r="K130" s="222" t="s">
        <v>19</v>
      </c>
      <c r="L130" s="46"/>
      <c r="M130" s="227" t="s">
        <v>19</v>
      </c>
      <c r="N130" s="228" t="s">
        <v>40</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161</v>
      </c>
      <c r="AT130" s="231" t="s">
        <v>144</v>
      </c>
      <c r="AU130" s="231" t="s">
        <v>69</v>
      </c>
      <c r="AY130" s="19" t="s">
        <v>141</v>
      </c>
      <c r="BE130" s="232">
        <f>IF(N130="základní",J130,0)</f>
        <v>0</v>
      </c>
      <c r="BF130" s="232">
        <f>IF(N130="snížená",J130,0)</f>
        <v>0</v>
      </c>
      <c r="BG130" s="232">
        <f>IF(N130="zákl. přenesená",J130,0)</f>
        <v>0</v>
      </c>
      <c r="BH130" s="232">
        <f>IF(N130="sníž. přenesená",J130,0)</f>
        <v>0</v>
      </c>
      <c r="BI130" s="232">
        <f>IF(N130="nulová",J130,0)</f>
        <v>0</v>
      </c>
      <c r="BJ130" s="19" t="s">
        <v>77</v>
      </c>
      <c r="BK130" s="232">
        <f>ROUND(I130*H130,2)</f>
        <v>0</v>
      </c>
      <c r="BL130" s="19" t="s">
        <v>161</v>
      </c>
      <c r="BM130" s="231" t="s">
        <v>1381</v>
      </c>
    </row>
    <row r="131" s="14" customFormat="1">
      <c r="A131" s="14"/>
      <c r="B131" s="253"/>
      <c r="C131" s="254"/>
      <c r="D131" s="235" t="s">
        <v>170</v>
      </c>
      <c r="E131" s="255" t="s">
        <v>19</v>
      </c>
      <c r="F131" s="256" t="s">
        <v>1376</v>
      </c>
      <c r="G131" s="254"/>
      <c r="H131" s="255" t="s">
        <v>19</v>
      </c>
      <c r="I131" s="257"/>
      <c r="J131" s="254"/>
      <c r="K131" s="254"/>
      <c r="L131" s="258"/>
      <c r="M131" s="259"/>
      <c r="N131" s="260"/>
      <c r="O131" s="260"/>
      <c r="P131" s="260"/>
      <c r="Q131" s="260"/>
      <c r="R131" s="260"/>
      <c r="S131" s="260"/>
      <c r="T131" s="261"/>
      <c r="U131" s="14"/>
      <c r="V131" s="14"/>
      <c r="W131" s="14"/>
      <c r="X131" s="14"/>
      <c r="Y131" s="14"/>
      <c r="Z131" s="14"/>
      <c r="AA131" s="14"/>
      <c r="AB131" s="14"/>
      <c r="AC131" s="14"/>
      <c r="AD131" s="14"/>
      <c r="AE131" s="14"/>
      <c r="AT131" s="262" t="s">
        <v>170</v>
      </c>
      <c r="AU131" s="262" t="s">
        <v>69</v>
      </c>
      <c r="AV131" s="14" t="s">
        <v>77</v>
      </c>
      <c r="AW131" s="14" t="s">
        <v>31</v>
      </c>
      <c r="AX131" s="14" t="s">
        <v>69</v>
      </c>
      <c r="AY131" s="262" t="s">
        <v>141</v>
      </c>
    </row>
    <row r="132" s="14" customFormat="1">
      <c r="A132" s="14"/>
      <c r="B132" s="253"/>
      <c r="C132" s="254"/>
      <c r="D132" s="235" t="s">
        <v>170</v>
      </c>
      <c r="E132" s="255" t="s">
        <v>19</v>
      </c>
      <c r="F132" s="256" t="s">
        <v>1377</v>
      </c>
      <c r="G132" s="254"/>
      <c r="H132" s="255" t="s">
        <v>19</v>
      </c>
      <c r="I132" s="257"/>
      <c r="J132" s="254"/>
      <c r="K132" s="254"/>
      <c r="L132" s="258"/>
      <c r="M132" s="259"/>
      <c r="N132" s="260"/>
      <c r="O132" s="260"/>
      <c r="P132" s="260"/>
      <c r="Q132" s="260"/>
      <c r="R132" s="260"/>
      <c r="S132" s="260"/>
      <c r="T132" s="261"/>
      <c r="U132" s="14"/>
      <c r="V132" s="14"/>
      <c r="W132" s="14"/>
      <c r="X132" s="14"/>
      <c r="Y132" s="14"/>
      <c r="Z132" s="14"/>
      <c r="AA132" s="14"/>
      <c r="AB132" s="14"/>
      <c r="AC132" s="14"/>
      <c r="AD132" s="14"/>
      <c r="AE132" s="14"/>
      <c r="AT132" s="262" t="s">
        <v>170</v>
      </c>
      <c r="AU132" s="262" t="s">
        <v>69</v>
      </c>
      <c r="AV132" s="14" t="s">
        <v>77</v>
      </c>
      <c r="AW132" s="14" t="s">
        <v>31</v>
      </c>
      <c r="AX132" s="14" t="s">
        <v>69</v>
      </c>
      <c r="AY132" s="262" t="s">
        <v>141</v>
      </c>
    </row>
    <row r="133" s="13" customFormat="1">
      <c r="A133" s="13"/>
      <c r="B133" s="233"/>
      <c r="C133" s="234"/>
      <c r="D133" s="235" t="s">
        <v>170</v>
      </c>
      <c r="E133" s="236" t="s">
        <v>19</v>
      </c>
      <c r="F133" s="237" t="s">
        <v>1382</v>
      </c>
      <c r="G133" s="234"/>
      <c r="H133" s="238">
        <v>54</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69</v>
      </c>
      <c r="AV133" s="13" t="s">
        <v>79</v>
      </c>
      <c r="AW133" s="13" t="s">
        <v>31</v>
      </c>
      <c r="AX133" s="13" t="s">
        <v>77</v>
      </c>
      <c r="AY133" s="244" t="s">
        <v>141</v>
      </c>
    </row>
    <row r="134" s="2" customFormat="1" ht="16.5" customHeight="1">
      <c r="A134" s="40"/>
      <c r="B134" s="41"/>
      <c r="C134" s="220" t="s">
        <v>305</v>
      </c>
      <c r="D134" s="220" t="s">
        <v>144</v>
      </c>
      <c r="E134" s="221" t="s">
        <v>1383</v>
      </c>
      <c r="F134" s="222" t="s">
        <v>1384</v>
      </c>
      <c r="G134" s="223" t="s">
        <v>1339</v>
      </c>
      <c r="H134" s="224">
        <v>8</v>
      </c>
      <c r="I134" s="225"/>
      <c r="J134" s="226">
        <f>ROUND(I134*H134,2)</f>
        <v>0</v>
      </c>
      <c r="K134" s="222" t="s">
        <v>19</v>
      </c>
      <c r="L134" s="46"/>
      <c r="M134" s="227" t="s">
        <v>19</v>
      </c>
      <c r="N134" s="228" t="s">
        <v>40</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161</v>
      </c>
      <c r="AT134" s="231" t="s">
        <v>144</v>
      </c>
      <c r="AU134" s="231" t="s">
        <v>69</v>
      </c>
      <c r="AY134" s="19" t="s">
        <v>141</v>
      </c>
      <c r="BE134" s="232">
        <f>IF(N134="základní",J134,0)</f>
        <v>0</v>
      </c>
      <c r="BF134" s="232">
        <f>IF(N134="snížená",J134,0)</f>
        <v>0</v>
      </c>
      <c r="BG134" s="232">
        <f>IF(N134="zákl. přenesená",J134,0)</f>
        <v>0</v>
      </c>
      <c r="BH134" s="232">
        <f>IF(N134="sníž. přenesená",J134,0)</f>
        <v>0</v>
      </c>
      <c r="BI134" s="232">
        <f>IF(N134="nulová",J134,0)</f>
        <v>0</v>
      </c>
      <c r="BJ134" s="19" t="s">
        <v>77</v>
      </c>
      <c r="BK134" s="232">
        <f>ROUND(I134*H134,2)</f>
        <v>0</v>
      </c>
      <c r="BL134" s="19" t="s">
        <v>161</v>
      </c>
      <c r="BM134" s="231" t="s">
        <v>1385</v>
      </c>
    </row>
    <row r="135" s="14" customFormat="1">
      <c r="A135" s="14"/>
      <c r="B135" s="253"/>
      <c r="C135" s="254"/>
      <c r="D135" s="235" t="s">
        <v>170</v>
      </c>
      <c r="E135" s="255" t="s">
        <v>19</v>
      </c>
      <c r="F135" s="256" t="s">
        <v>1386</v>
      </c>
      <c r="G135" s="254"/>
      <c r="H135" s="255" t="s">
        <v>19</v>
      </c>
      <c r="I135" s="257"/>
      <c r="J135" s="254"/>
      <c r="K135" s="254"/>
      <c r="L135" s="258"/>
      <c r="M135" s="259"/>
      <c r="N135" s="260"/>
      <c r="O135" s="260"/>
      <c r="P135" s="260"/>
      <c r="Q135" s="260"/>
      <c r="R135" s="260"/>
      <c r="S135" s="260"/>
      <c r="T135" s="261"/>
      <c r="U135" s="14"/>
      <c r="V135" s="14"/>
      <c r="W135" s="14"/>
      <c r="X135" s="14"/>
      <c r="Y135" s="14"/>
      <c r="Z135" s="14"/>
      <c r="AA135" s="14"/>
      <c r="AB135" s="14"/>
      <c r="AC135" s="14"/>
      <c r="AD135" s="14"/>
      <c r="AE135" s="14"/>
      <c r="AT135" s="262" t="s">
        <v>170</v>
      </c>
      <c r="AU135" s="262" t="s">
        <v>69</v>
      </c>
      <c r="AV135" s="14" t="s">
        <v>77</v>
      </c>
      <c r="AW135" s="14" t="s">
        <v>31</v>
      </c>
      <c r="AX135" s="14" t="s">
        <v>69</v>
      </c>
      <c r="AY135" s="262" t="s">
        <v>141</v>
      </c>
    </row>
    <row r="136" s="14" customFormat="1">
      <c r="A136" s="14"/>
      <c r="B136" s="253"/>
      <c r="C136" s="254"/>
      <c r="D136" s="235" t="s">
        <v>170</v>
      </c>
      <c r="E136" s="255" t="s">
        <v>19</v>
      </c>
      <c r="F136" s="256" t="s">
        <v>1387</v>
      </c>
      <c r="G136" s="254"/>
      <c r="H136" s="255" t="s">
        <v>19</v>
      </c>
      <c r="I136" s="257"/>
      <c r="J136" s="254"/>
      <c r="K136" s="254"/>
      <c r="L136" s="258"/>
      <c r="M136" s="259"/>
      <c r="N136" s="260"/>
      <c r="O136" s="260"/>
      <c r="P136" s="260"/>
      <c r="Q136" s="260"/>
      <c r="R136" s="260"/>
      <c r="S136" s="260"/>
      <c r="T136" s="261"/>
      <c r="U136" s="14"/>
      <c r="V136" s="14"/>
      <c r="W136" s="14"/>
      <c r="X136" s="14"/>
      <c r="Y136" s="14"/>
      <c r="Z136" s="14"/>
      <c r="AA136" s="14"/>
      <c r="AB136" s="14"/>
      <c r="AC136" s="14"/>
      <c r="AD136" s="14"/>
      <c r="AE136" s="14"/>
      <c r="AT136" s="262" t="s">
        <v>170</v>
      </c>
      <c r="AU136" s="262" t="s">
        <v>69</v>
      </c>
      <c r="AV136" s="14" t="s">
        <v>77</v>
      </c>
      <c r="AW136" s="14" t="s">
        <v>31</v>
      </c>
      <c r="AX136" s="14" t="s">
        <v>69</v>
      </c>
      <c r="AY136" s="262" t="s">
        <v>141</v>
      </c>
    </row>
    <row r="137" s="13" customFormat="1">
      <c r="A137" s="13"/>
      <c r="B137" s="233"/>
      <c r="C137" s="234"/>
      <c r="D137" s="235" t="s">
        <v>170</v>
      </c>
      <c r="E137" s="236" t="s">
        <v>19</v>
      </c>
      <c r="F137" s="237" t="s">
        <v>238</v>
      </c>
      <c r="G137" s="234"/>
      <c r="H137" s="238">
        <v>8</v>
      </c>
      <c r="I137" s="239"/>
      <c r="J137" s="234"/>
      <c r="K137" s="234"/>
      <c r="L137" s="240"/>
      <c r="M137" s="274"/>
      <c r="N137" s="275"/>
      <c r="O137" s="275"/>
      <c r="P137" s="275"/>
      <c r="Q137" s="275"/>
      <c r="R137" s="275"/>
      <c r="S137" s="275"/>
      <c r="T137" s="276"/>
      <c r="U137" s="13"/>
      <c r="V137" s="13"/>
      <c r="W137" s="13"/>
      <c r="X137" s="13"/>
      <c r="Y137" s="13"/>
      <c r="Z137" s="13"/>
      <c r="AA137" s="13"/>
      <c r="AB137" s="13"/>
      <c r="AC137" s="13"/>
      <c r="AD137" s="13"/>
      <c r="AE137" s="13"/>
      <c r="AT137" s="244" t="s">
        <v>170</v>
      </c>
      <c r="AU137" s="244" t="s">
        <v>69</v>
      </c>
      <c r="AV137" s="13" t="s">
        <v>79</v>
      </c>
      <c r="AW137" s="13" t="s">
        <v>31</v>
      </c>
      <c r="AX137" s="13" t="s">
        <v>77</v>
      </c>
      <c r="AY137" s="244" t="s">
        <v>141</v>
      </c>
    </row>
    <row r="138" s="2" customFormat="1" ht="6.96" customHeight="1">
      <c r="A138" s="40"/>
      <c r="B138" s="61"/>
      <c r="C138" s="62"/>
      <c r="D138" s="62"/>
      <c r="E138" s="62"/>
      <c r="F138" s="62"/>
      <c r="G138" s="62"/>
      <c r="H138" s="62"/>
      <c r="I138" s="168"/>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sheet="1" autoFilter="0" formatColumns="0" formatRows="0" objects="1" scenarios="1" spinCount="100000" saltValue="fEBhjkZH5ain0cIyncdhZHEV/9thUzFDzKvQrLQfpg5D7ARNwK10teLSaT86GffmHNEqv0AaZAJw4cZSbIU42A==" hashValue="P6i6PCzS7VhNLQi3pb7ixLDigjpQpsgPONM75aCOg8XTtIifOMHg5ByyLggif+p8v0YoGK6KUevSk0HmzAY6Cw==" algorithmName="SHA-512" password="CC35"/>
  <autoFilter ref="C78:K137"/>
  <mergeCells count="9">
    <mergeCell ref="E7:H7"/>
    <mergeCell ref="E9:H9"/>
    <mergeCell ref="E18:H18"/>
    <mergeCell ref="E27:H27"/>
    <mergeCell ref="E48:H48"/>
    <mergeCell ref="E50:H50"/>
    <mergeCell ref="E69:H69"/>
    <mergeCell ref="E71:H7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112</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1388</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ROUND(J79,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ROUND((SUM(BE79:BE103)),  2)</f>
        <v>0</v>
      </c>
      <c r="G33" s="40"/>
      <c r="H33" s="40"/>
      <c r="I33" s="157">
        <v>0.20999999999999999</v>
      </c>
      <c r="J33" s="156">
        <f>ROUND(((SUM(BE79:BE103))*I33),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ROUND((SUM(BF79:BF103)),  2)</f>
        <v>0</v>
      </c>
      <c r="G34" s="40"/>
      <c r="H34" s="40"/>
      <c r="I34" s="157">
        <v>0.14999999999999999</v>
      </c>
      <c r="J34" s="156">
        <f>ROUND(((SUM(BF79:BF103))*I34),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ROUND((SUM(BG79:BG103)),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ROUND((SUM(BH79:BH103)),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ROUND((SUM(BI79:BI103)),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661.2 - Úprava TV, definitivní stav</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J79</f>
        <v>0</v>
      </c>
      <c r="K59" s="42"/>
      <c r="L59" s="139"/>
      <c r="S59" s="40"/>
      <c r="T59" s="40"/>
      <c r="U59" s="40"/>
      <c r="V59" s="40"/>
      <c r="W59" s="40"/>
      <c r="X59" s="40"/>
      <c r="Y59" s="40"/>
      <c r="Z59" s="40"/>
      <c r="AA59" s="40"/>
      <c r="AB59" s="40"/>
      <c r="AC59" s="40"/>
      <c r="AD59" s="40"/>
      <c r="AE59" s="40"/>
      <c r="AU59" s="19" t="s">
        <v>119</v>
      </c>
    </row>
    <row r="60" s="2" customFormat="1" ht="21.84" customHeight="1">
      <c r="A60" s="40"/>
      <c r="B60" s="41"/>
      <c r="C60" s="42"/>
      <c r="D60" s="42"/>
      <c r="E60" s="42"/>
      <c r="F60" s="42"/>
      <c r="G60" s="42"/>
      <c r="H60" s="42"/>
      <c r="I60" s="138"/>
      <c r="J60" s="42"/>
      <c r="K60" s="42"/>
      <c r="L60" s="139"/>
      <c r="S60" s="40"/>
      <c r="T60" s="40"/>
      <c r="U60" s="40"/>
      <c r="V60" s="40"/>
      <c r="W60" s="40"/>
      <c r="X60" s="40"/>
      <c r="Y60" s="40"/>
      <c r="Z60" s="40"/>
      <c r="AA60" s="40"/>
      <c r="AB60" s="40"/>
      <c r="AC60" s="40"/>
      <c r="AD60" s="40"/>
      <c r="AE60" s="40"/>
    </row>
    <row r="61" s="2" customFormat="1" ht="6.96" customHeight="1">
      <c r="A61" s="40"/>
      <c r="B61" s="61"/>
      <c r="C61" s="62"/>
      <c r="D61" s="62"/>
      <c r="E61" s="62"/>
      <c r="F61" s="62"/>
      <c r="G61" s="62"/>
      <c r="H61" s="62"/>
      <c r="I61" s="168"/>
      <c r="J61" s="62"/>
      <c r="K61" s="62"/>
      <c r="L61" s="139"/>
      <c r="S61" s="40"/>
      <c r="T61" s="40"/>
      <c r="U61" s="40"/>
      <c r="V61" s="40"/>
      <c r="W61" s="40"/>
      <c r="X61" s="40"/>
      <c r="Y61" s="40"/>
      <c r="Z61" s="40"/>
      <c r="AA61" s="40"/>
      <c r="AB61" s="40"/>
      <c r="AC61" s="40"/>
      <c r="AD61" s="40"/>
      <c r="AE61" s="40"/>
    </row>
    <row r="65" s="2" customFormat="1" ht="6.96" customHeight="1">
      <c r="A65" s="40"/>
      <c r="B65" s="63"/>
      <c r="C65" s="64"/>
      <c r="D65" s="64"/>
      <c r="E65" s="64"/>
      <c r="F65" s="64"/>
      <c r="G65" s="64"/>
      <c r="H65" s="64"/>
      <c r="I65" s="171"/>
      <c r="J65" s="64"/>
      <c r="K65" s="64"/>
      <c r="L65" s="139"/>
      <c r="S65" s="40"/>
      <c r="T65" s="40"/>
      <c r="U65" s="40"/>
      <c r="V65" s="40"/>
      <c r="W65" s="40"/>
      <c r="X65" s="40"/>
      <c r="Y65" s="40"/>
      <c r="Z65" s="40"/>
      <c r="AA65" s="40"/>
      <c r="AB65" s="40"/>
      <c r="AC65" s="40"/>
      <c r="AD65" s="40"/>
      <c r="AE65" s="40"/>
    </row>
    <row r="66" s="2" customFormat="1" ht="24.96" customHeight="1">
      <c r="A66" s="40"/>
      <c r="B66" s="41"/>
      <c r="C66" s="25" t="s">
        <v>125</v>
      </c>
      <c r="D66" s="42"/>
      <c r="E66" s="42"/>
      <c r="F66" s="42"/>
      <c r="G66" s="42"/>
      <c r="H66" s="42"/>
      <c r="I66" s="138"/>
      <c r="J66" s="42"/>
      <c r="K66" s="42"/>
      <c r="L66" s="139"/>
      <c r="S66" s="40"/>
      <c r="T66" s="40"/>
      <c r="U66" s="40"/>
      <c r="V66" s="40"/>
      <c r="W66" s="40"/>
      <c r="X66" s="40"/>
      <c r="Y66" s="40"/>
      <c r="Z66" s="40"/>
      <c r="AA66" s="40"/>
      <c r="AB66" s="40"/>
      <c r="AC66" s="40"/>
      <c r="AD66" s="40"/>
      <c r="AE66" s="40"/>
    </row>
    <row r="67" s="2" customFormat="1" ht="6.96"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12" customHeight="1">
      <c r="A68" s="40"/>
      <c r="B68" s="41"/>
      <c r="C68" s="34" t="s">
        <v>16</v>
      </c>
      <c r="D68" s="42"/>
      <c r="E68" s="42"/>
      <c r="F68" s="42"/>
      <c r="G68" s="42"/>
      <c r="H68" s="42"/>
      <c r="I68" s="138"/>
      <c r="J68" s="42"/>
      <c r="K68" s="42"/>
      <c r="L68" s="139"/>
      <c r="S68" s="40"/>
      <c r="T68" s="40"/>
      <c r="U68" s="40"/>
      <c r="V68" s="40"/>
      <c r="W68" s="40"/>
      <c r="X68" s="40"/>
      <c r="Y68" s="40"/>
      <c r="Z68" s="40"/>
      <c r="AA68" s="40"/>
      <c r="AB68" s="40"/>
      <c r="AC68" s="40"/>
      <c r="AD68" s="40"/>
      <c r="AE68" s="40"/>
    </row>
    <row r="69" s="2" customFormat="1" ht="16.5" customHeight="1">
      <c r="A69" s="40"/>
      <c r="B69" s="41"/>
      <c r="C69" s="42"/>
      <c r="D69" s="42"/>
      <c r="E69" s="172" t="str">
        <f>E7</f>
        <v>Most Zlíchov</v>
      </c>
      <c r="F69" s="34"/>
      <c r="G69" s="34"/>
      <c r="H69" s="34"/>
      <c r="I69" s="138"/>
      <c r="J69" s="42"/>
      <c r="K69" s="42"/>
      <c r="L69" s="139"/>
      <c r="S69" s="40"/>
      <c r="T69" s="40"/>
      <c r="U69" s="40"/>
      <c r="V69" s="40"/>
      <c r="W69" s="40"/>
      <c r="X69" s="40"/>
      <c r="Y69" s="40"/>
      <c r="Z69" s="40"/>
      <c r="AA69" s="40"/>
      <c r="AB69" s="40"/>
      <c r="AC69" s="40"/>
      <c r="AD69" s="40"/>
      <c r="AE69" s="40"/>
    </row>
    <row r="70" s="2" customFormat="1" ht="12" customHeight="1">
      <c r="A70" s="40"/>
      <c r="B70" s="41"/>
      <c r="C70" s="34" t="s">
        <v>114</v>
      </c>
      <c r="D70" s="42"/>
      <c r="E70" s="42"/>
      <c r="F70" s="42"/>
      <c r="G70" s="42"/>
      <c r="H70" s="42"/>
      <c r="I70" s="138"/>
      <c r="J70" s="42"/>
      <c r="K70" s="42"/>
      <c r="L70" s="139"/>
      <c r="S70" s="40"/>
      <c r="T70" s="40"/>
      <c r="U70" s="40"/>
      <c r="V70" s="40"/>
      <c r="W70" s="40"/>
      <c r="X70" s="40"/>
      <c r="Y70" s="40"/>
      <c r="Z70" s="40"/>
      <c r="AA70" s="40"/>
      <c r="AB70" s="40"/>
      <c r="AC70" s="40"/>
      <c r="AD70" s="40"/>
      <c r="AE70" s="40"/>
    </row>
    <row r="71" s="2" customFormat="1" ht="16.5" customHeight="1">
      <c r="A71" s="40"/>
      <c r="B71" s="41"/>
      <c r="C71" s="42"/>
      <c r="D71" s="42"/>
      <c r="E71" s="71" t="str">
        <f>E9</f>
        <v>SO 661.2 - Úprava TV, definitivní stav</v>
      </c>
      <c r="F71" s="42"/>
      <c r="G71" s="42"/>
      <c r="H71" s="42"/>
      <c r="I71" s="138"/>
      <c r="J71" s="42"/>
      <c r="K71" s="42"/>
      <c r="L71" s="139"/>
      <c r="S71" s="40"/>
      <c r="T71" s="40"/>
      <c r="U71" s="40"/>
      <c r="V71" s="40"/>
      <c r="W71" s="40"/>
      <c r="X71" s="40"/>
      <c r="Y71" s="40"/>
      <c r="Z71" s="40"/>
      <c r="AA71" s="40"/>
      <c r="AB71" s="40"/>
      <c r="AC71" s="40"/>
      <c r="AD71" s="40"/>
      <c r="AE71" s="40"/>
    </row>
    <row r="72" s="2" customFormat="1" ht="6.96"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12" customHeight="1">
      <c r="A73" s="40"/>
      <c r="B73" s="41"/>
      <c r="C73" s="34" t="s">
        <v>21</v>
      </c>
      <c r="D73" s="42"/>
      <c r="E73" s="42"/>
      <c r="F73" s="29" t="str">
        <f>F12</f>
        <v xml:space="preserve"> </v>
      </c>
      <c r="G73" s="42"/>
      <c r="H73" s="42"/>
      <c r="I73" s="142" t="s">
        <v>23</v>
      </c>
      <c r="J73" s="74" t="str">
        <f>IF(J12="","",J12)</f>
        <v>13. 5. 2019</v>
      </c>
      <c r="K73" s="42"/>
      <c r="L73" s="139"/>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5.15" customHeight="1">
      <c r="A75" s="40"/>
      <c r="B75" s="41"/>
      <c r="C75" s="34" t="s">
        <v>25</v>
      </c>
      <c r="D75" s="42"/>
      <c r="E75" s="42"/>
      <c r="F75" s="29" t="str">
        <f>E15</f>
        <v xml:space="preserve"> </v>
      </c>
      <c r="G75" s="42"/>
      <c r="H75" s="42"/>
      <c r="I75" s="142" t="s">
        <v>30</v>
      </c>
      <c r="J75" s="38" t="str">
        <f>E21</f>
        <v xml:space="preserve"> </v>
      </c>
      <c r="K75" s="42"/>
      <c r="L75" s="139"/>
      <c r="S75" s="40"/>
      <c r="T75" s="40"/>
      <c r="U75" s="40"/>
      <c r="V75" s="40"/>
      <c r="W75" s="40"/>
      <c r="X75" s="40"/>
      <c r="Y75" s="40"/>
      <c r="Z75" s="40"/>
      <c r="AA75" s="40"/>
      <c r="AB75" s="40"/>
      <c r="AC75" s="40"/>
      <c r="AD75" s="40"/>
      <c r="AE75" s="40"/>
    </row>
    <row r="76" s="2" customFormat="1" ht="15.15" customHeight="1">
      <c r="A76" s="40"/>
      <c r="B76" s="41"/>
      <c r="C76" s="34" t="s">
        <v>28</v>
      </c>
      <c r="D76" s="42"/>
      <c r="E76" s="42"/>
      <c r="F76" s="29" t="str">
        <f>IF(E18="","",E18)</f>
        <v>Vyplň údaj</v>
      </c>
      <c r="G76" s="42"/>
      <c r="H76" s="42"/>
      <c r="I76" s="142" t="s">
        <v>32</v>
      </c>
      <c r="J76" s="38" t="str">
        <f>E24</f>
        <v xml:space="preserve"> </v>
      </c>
      <c r="K76" s="42"/>
      <c r="L76" s="139"/>
      <c r="S76" s="40"/>
      <c r="T76" s="40"/>
      <c r="U76" s="40"/>
      <c r="V76" s="40"/>
      <c r="W76" s="40"/>
      <c r="X76" s="40"/>
      <c r="Y76" s="40"/>
      <c r="Z76" s="40"/>
      <c r="AA76" s="40"/>
      <c r="AB76" s="40"/>
      <c r="AC76" s="40"/>
      <c r="AD76" s="40"/>
      <c r="AE76" s="40"/>
    </row>
    <row r="77" s="2" customFormat="1" ht="10.32"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11" customFormat="1" ht="29.28" customHeight="1">
      <c r="A78" s="192"/>
      <c r="B78" s="193"/>
      <c r="C78" s="194" t="s">
        <v>126</v>
      </c>
      <c r="D78" s="195" t="s">
        <v>54</v>
      </c>
      <c r="E78" s="195" t="s">
        <v>50</v>
      </c>
      <c r="F78" s="195" t="s">
        <v>51</v>
      </c>
      <c r="G78" s="195" t="s">
        <v>127</v>
      </c>
      <c r="H78" s="195" t="s">
        <v>128</v>
      </c>
      <c r="I78" s="196" t="s">
        <v>129</v>
      </c>
      <c r="J78" s="195" t="s">
        <v>118</v>
      </c>
      <c r="K78" s="197" t="s">
        <v>130</v>
      </c>
      <c r="L78" s="198"/>
      <c r="M78" s="94" t="s">
        <v>19</v>
      </c>
      <c r="N78" s="95" t="s">
        <v>39</v>
      </c>
      <c r="O78" s="95" t="s">
        <v>131</v>
      </c>
      <c r="P78" s="95" t="s">
        <v>132</v>
      </c>
      <c r="Q78" s="95" t="s">
        <v>133</v>
      </c>
      <c r="R78" s="95" t="s">
        <v>134</v>
      </c>
      <c r="S78" s="95" t="s">
        <v>135</v>
      </c>
      <c r="T78" s="96" t="s">
        <v>136</v>
      </c>
      <c r="U78" s="192"/>
      <c r="V78" s="192"/>
      <c r="W78" s="192"/>
      <c r="X78" s="192"/>
      <c r="Y78" s="192"/>
      <c r="Z78" s="192"/>
      <c r="AA78" s="192"/>
      <c r="AB78" s="192"/>
      <c r="AC78" s="192"/>
      <c r="AD78" s="192"/>
      <c r="AE78" s="192"/>
    </row>
    <row r="79" s="2" customFormat="1" ht="22.8" customHeight="1">
      <c r="A79" s="40"/>
      <c r="B79" s="41"/>
      <c r="C79" s="101" t="s">
        <v>137</v>
      </c>
      <c r="D79" s="42"/>
      <c r="E79" s="42"/>
      <c r="F79" s="42"/>
      <c r="G79" s="42"/>
      <c r="H79" s="42"/>
      <c r="I79" s="138"/>
      <c r="J79" s="199">
        <f>BK79</f>
        <v>0</v>
      </c>
      <c r="K79" s="42"/>
      <c r="L79" s="46"/>
      <c r="M79" s="97"/>
      <c r="N79" s="200"/>
      <c r="O79" s="98"/>
      <c r="P79" s="201">
        <f>SUM(P80:P103)</f>
        <v>0</v>
      </c>
      <c r="Q79" s="98"/>
      <c r="R79" s="201">
        <f>SUM(R80:R103)</f>
        <v>0</v>
      </c>
      <c r="S79" s="98"/>
      <c r="T79" s="202">
        <f>SUM(T80:T103)</f>
        <v>0</v>
      </c>
      <c r="U79" s="40"/>
      <c r="V79" s="40"/>
      <c r="W79" s="40"/>
      <c r="X79" s="40"/>
      <c r="Y79" s="40"/>
      <c r="Z79" s="40"/>
      <c r="AA79" s="40"/>
      <c r="AB79" s="40"/>
      <c r="AC79" s="40"/>
      <c r="AD79" s="40"/>
      <c r="AE79" s="40"/>
      <c r="AT79" s="19" t="s">
        <v>68</v>
      </c>
      <c r="AU79" s="19" t="s">
        <v>119</v>
      </c>
      <c r="BK79" s="203">
        <f>SUM(BK80:BK103)</f>
        <v>0</v>
      </c>
    </row>
    <row r="80" s="2" customFormat="1" ht="16.5" customHeight="1">
      <c r="A80" s="40"/>
      <c r="B80" s="41"/>
      <c r="C80" s="220" t="s">
        <v>77</v>
      </c>
      <c r="D80" s="220" t="s">
        <v>144</v>
      </c>
      <c r="E80" s="221" t="s">
        <v>1389</v>
      </c>
      <c r="F80" s="222" t="s">
        <v>1390</v>
      </c>
      <c r="G80" s="223" t="s">
        <v>692</v>
      </c>
      <c r="H80" s="224">
        <v>9</v>
      </c>
      <c r="I80" s="225"/>
      <c r="J80" s="226">
        <f>ROUND(I80*H80,2)</f>
        <v>0</v>
      </c>
      <c r="K80" s="222" t="s">
        <v>19</v>
      </c>
      <c r="L80" s="46"/>
      <c r="M80" s="227" t="s">
        <v>19</v>
      </c>
      <c r="N80" s="228" t="s">
        <v>40</v>
      </c>
      <c r="O80" s="86"/>
      <c r="P80" s="229">
        <f>O80*H80</f>
        <v>0</v>
      </c>
      <c r="Q80" s="229">
        <v>0</v>
      </c>
      <c r="R80" s="229">
        <f>Q80*H80</f>
        <v>0</v>
      </c>
      <c r="S80" s="229">
        <v>0</v>
      </c>
      <c r="T80" s="230">
        <f>S80*H80</f>
        <v>0</v>
      </c>
      <c r="U80" s="40"/>
      <c r="V80" s="40"/>
      <c r="W80" s="40"/>
      <c r="X80" s="40"/>
      <c r="Y80" s="40"/>
      <c r="Z80" s="40"/>
      <c r="AA80" s="40"/>
      <c r="AB80" s="40"/>
      <c r="AC80" s="40"/>
      <c r="AD80" s="40"/>
      <c r="AE80" s="40"/>
      <c r="AR80" s="231" t="s">
        <v>161</v>
      </c>
      <c r="AT80" s="231" t="s">
        <v>144</v>
      </c>
      <c r="AU80" s="231" t="s">
        <v>69</v>
      </c>
      <c r="AY80" s="19" t="s">
        <v>141</v>
      </c>
      <c r="BE80" s="232">
        <f>IF(N80="základní",J80,0)</f>
        <v>0</v>
      </c>
      <c r="BF80" s="232">
        <f>IF(N80="snížená",J80,0)</f>
        <v>0</v>
      </c>
      <c r="BG80" s="232">
        <f>IF(N80="zákl. přenesená",J80,0)</f>
        <v>0</v>
      </c>
      <c r="BH80" s="232">
        <f>IF(N80="sníž. přenesená",J80,0)</f>
        <v>0</v>
      </c>
      <c r="BI80" s="232">
        <f>IF(N80="nulová",J80,0)</f>
        <v>0</v>
      </c>
      <c r="BJ80" s="19" t="s">
        <v>77</v>
      </c>
      <c r="BK80" s="232">
        <f>ROUND(I80*H80,2)</f>
        <v>0</v>
      </c>
      <c r="BL80" s="19" t="s">
        <v>161</v>
      </c>
      <c r="BM80" s="231" t="s">
        <v>1391</v>
      </c>
    </row>
    <row r="81" s="14" customFormat="1">
      <c r="A81" s="14"/>
      <c r="B81" s="253"/>
      <c r="C81" s="254"/>
      <c r="D81" s="235" t="s">
        <v>170</v>
      </c>
      <c r="E81" s="255" t="s">
        <v>19</v>
      </c>
      <c r="F81" s="256" t="s">
        <v>1392</v>
      </c>
      <c r="G81" s="254"/>
      <c r="H81" s="255" t="s">
        <v>19</v>
      </c>
      <c r="I81" s="257"/>
      <c r="J81" s="254"/>
      <c r="K81" s="254"/>
      <c r="L81" s="258"/>
      <c r="M81" s="259"/>
      <c r="N81" s="260"/>
      <c r="O81" s="260"/>
      <c r="P81" s="260"/>
      <c r="Q81" s="260"/>
      <c r="R81" s="260"/>
      <c r="S81" s="260"/>
      <c r="T81" s="261"/>
      <c r="U81" s="14"/>
      <c r="V81" s="14"/>
      <c r="W81" s="14"/>
      <c r="X81" s="14"/>
      <c r="Y81" s="14"/>
      <c r="Z81" s="14"/>
      <c r="AA81" s="14"/>
      <c r="AB81" s="14"/>
      <c r="AC81" s="14"/>
      <c r="AD81" s="14"/>
      <c r="AE81" s="14"/>
      <c r="AT81" s="262" t="s">
        <v>170</v>
      </c>
      <c r="AU81" s="262" t="s">
        <v>69</v>
      </c>
      <c r="AV81" s="14" t="s">
        <v>77</v>
      </c>
      <c r="AW81" s="14" t="s">
        <v>31</v>
      </c>
      <c r="AX81" s="14" t="s">
        <v>69</v>
      </c>
      <c r="AY81" s="262" t="s">
        <v>141</v>
      </c>
    </row>
    <row r="82" s="13" customFormat="1">
      <c r="A82" s="13"/>
      <c r="B82" s="233"/>
      <c r="C82" s="234"/>
      <c r="D82" s="235" t="s">
        <v>170</v>
      </c>
      <c r="E82" s="236" t="s">
        <v>19</v>
      </c>
      <c r="F82" s="237" t="s">
        <v>1393</v>
      </c>
      <c r="G82" s="234"/>
      <c r="H82" s="238">
        <v>9</v>
      </c>
      <c r="I82" s="239"/>
      <c r="J82" s="234"/>
      <c r="K82" s="234"/>
      <c r="L82" s="240"/>
      <c r="M82" s="241"/>
      <c r="N82" s="242"/>
      <c r="O82" s="242"/>
      <c r="P82" s="242"/>
      <c r="Q82" s="242"/>
      <c r="R82" s="242"/>
      <c r="S82" s="242"/>
      <c r="T82" s="243"/>
      <c r="U82" s="13"/>
      <c r="V82" s="13"/>
      <c r="W82" s="13"/>
      <c r="X82" s="13"/>
      <c r="Y82" s="13"/>
      <c r="Z82" s="13"/>
      <c r="AA82" s="13"/>
      <c r="AB82" s="13"/>
      <c r="AC82" s="13"/>
      <c r="AD82" s="13"/>
      <c r="AE82" s="13"/>
      <c r="AT82" s="244" t="s">
        <v>170</v>
      </c>
      <c r="AU82" s="244" t="s">
        <v>69</v>
      </c>
      <c r="AV82" s="13" t="s">
        <v>79</v>
      </c>
      <c r="AW82" s="13" t="s">
        <v>31</v>
      </c>
      <c r="AX82" s="13" t="s">
        <v>77</v>
      </c>
      <c r="AY82" s="244" t="s">
        <v>141</v>
      </c>
    </row>
    <row r="83" s="2" customFormat="1" ht="16.5" customHeight="1">
      <c r="A83" s="40"/>
      <c r="B83" s="41"/>
      <c r="C83" s="220" t="s">
        <v>79</v>
      </c>
      <c r="D83" s="220" t="s">
        <v>144</v>
      </c>
      <c r="E83" s="221" t="s">
        <v>1352</v>
      </c>
      <c r="F83" s="222" t="s">
        <v>1353</v>
      </c>
      <c r="G83" s="223" t="s">
        <v>692</v>
      </c>
      <c r="H83" s="224">
        <v>1</v>
      </c>
      <c r="I83" s="225"/>
      <c r="J83" s="226">
        <f>ROUND(I83*H83,2)</f>
        <v>0</v>
      </c>
      <c r="K83" s="222" t="s">
        <v>19</v>
      </c>
      <c r="L83" s="46"/>
      <c r="M83" s="227" t="s">
        <v>19</v>
      </c>
      <c r="N83" s="228" t="s">
        <v>40</v>
      </c>
      <c r="O83" s="86"/>
      <c r="P83" s="229">
        <f>O83*H83</f>
        <v>0</v>
      </c>
      <c r="Q83" s="229">
        <v>0</v>
      </c>
      <c r="R83" s="229">
        <f>Q83*H83</f>
        <v>0</v>
      </c>
      <c r="S83" s="229">
        <v>0</v>
      </c>
      <c r="T83" s="230">
        <f>S83*H83</f>
        <v>0</v>
      </c>
      <c r="U83" s="40"/>
      <c r="V83" s="40"/>
      <c r="W83" s="40"/>
      <c r="X83" s="40"/>
      <c r="Y83" s="40"/>
      <c r="Z83" s="40"/>
      <c r="AA83" s="40"/>
      <c r="AB83" s="40"/>
      <c r="AC83" s="40"/>
      <c r="AD83" s="40"/>
      <c r="AE83" s="40"/>
      <c r="AR83" s="231" t="s">
        <v>161</v>
      </c>
      <c r="AT83" s="231" t="s">
        <v>144</v>
      </c>
      <c r="AU83" s="231" t="s">
        <v>69</v>
      </c>
      <c r="AY83" s="19" t="s">
        <v>141</v>
      </c>
      <c r="BE83" s="232">
        <f>IF(N83="základní",J83,0)</f>
        <v>0</v>
      </c>
      <c r="BF83" s="232">
        <f>IF(N83="snížená",J83,0)</f>
        <v>0</v>
      </c>
      <c r="BG83" s="232">
        <f>IF(N83="zákl. přenesená",J83,0)</f>
        <v>0</v>
      </c>
      <c r="BH83" s="232">
        <f>IF(N83="sníž. přenesená",J83,0)</f>
        <v>0</v>
      </c>
      <c r="BI83" s="232">
        <f>IF(N83="nulová",J83,0)</f>
        <v>0</v>
      </c>
      <c r="BJ83" s="19" t="s">
        <v>77</v>
      </c>
      <c r="BK83" s="232">
        <f>ROUND(I83*H83,2)</f>
        <v>0</v>
      </c>
      <c r="BL83" s="19" t="s">
        <v>161</v>
      </c>
      <c r="BM83" s="231" t="s">
        <v>1394</v>
      </c>
    </row>
    <row r="84" s="14" customFormat="1">
      <c r="A84" s="14"/>
      <c r="B84" s="253"/>
      <c r="C84" s="254"/>
      <c r="D84" s="235" t="s">
        <v>170</v>
      </c>
      <c r="E84" s="255" t="s">
        <v>19</v>
      </c>
      <c r="F84" s="256" t="s">
        <v>1355</v>
      </c>
      <c r="G84" s="254"/>
      <c r="H84" s="255" t="s">
        <v>19</v>
      </c>
      <c r="I84" s="257"/>
      <c r="J84" s="254"/>
      <c r="K84" s="254"/>
      <c r="L84" s="258"/>
      <c r="M84" s="259"/>
      <c r="N84" s="260"/>
      <c r="O84" s="260"/>
      <c r="P84" s="260"/>
      <c r="Q84" s="260"/>
      <c r="R84" s="260"/>
      <c r="S84" s="260"/>
      <c r="T84" s="261"/>
      <c r="U84" s="14"/>
      <c r="V84" s="14"/>
      <c r="W84" s="14"/>
      <c r="X84" s="14"/>
      <c r="Y84" s="14"/>
      <c r="Z84" s="14"/>
      <c r="AA84" s="14"/>
      <c r="AB84" s="14"/>
      <c r="AC84" s="14"/>
      <c r="AD84" s="14"/>
      <c r="AE84" s="14"/>
      <c r="AT84" s="262" t="s">
        <v>170</v>
      </c>
      <c r="AU84" s="262" t="s">
        <v>69</v>
      </c>
      <c r="AV84" s="14" t="s">
        <v>77</v>
      </c>
      <c r="AW84" s="14" t="s">
        <v>31</v>
      </c>
      <c r="AX84" s="14" t="s">
        <v>69</v>
      </c>
      <c r="AY84" s="262" t="s">
        <v>141</v>
      </c>
    </row>
    <row r="85" s="14" customFormat="1">
      <c r="A85" s="14"/>
      <c r="B85" s="253"/>
      <c r="C85" s="254"/>
      <c r="D85" s="235" t="s">
        <v>170</v>
      </c>
      <c r="E85" s="255" t="s">
        <v>19</v>
      </c>
      <c r="F85" s="256" t="s">
        <v>1345</v>
      </c>
      <c r="G85" s="254"/>
      <c r="H85" s="255" t="s">
        <v>19</v>
      </c>
      <c r="I85" s="257"/>
      <c r="J85" s="254"/>
      <c r="K85" s="254"/>
      <c r="L85" s="258"/>
      <c r="M85" s="259"/>
      <c r="N85" s="260"/>
      <c r="O85" s="260"/>
      <c r="P85" s="260"/>
      <c r="Q85" s="260"/>
      <c r="R85" s="260"/>
      <c r="S85" s="260"/>
      <c r="T85" s="261"/>
      <c r="U85" s="14"/>
      <c r="V85" s="14"/>
      <c r="W85" s="14"/>
      <c r="X85" s="14"/>
      <c r="Y85" s="14"/>
      <c r="Z85" s="14"/>
      <c r="AA85" s="14"/>
      <c r="AB85" s="14"/>
      <c r="AC85" s="14"/>
      <c r="AD85" s="14"/>
      <c r="AE85" s="14"/>
      <c r="AT85" s="262" t="s">
        <v>170</v>
      </c>
      <c r="AU85" s="262" t="s">
        <v>69</v>
      </c>
      <c r="AV85" s="14" t="s">
        <v>77</v>
      </c>
      <c r="AW85" s="14" t="s">
        <v>31</v>
      </c>
      <c r="AX85" s="14" t="s">
        <v>69</v>
      </c>
      <c r="AY85" s="262" t="s">
        <v>141</v>
      </c>
    </row>
    <row r="86" s="13" customFormat="1">
      <c r="A86" s="13"/>
      <c r="B86" s="233"/>
      <c r="C86" s="234"/>
      <c r="D86" s="235" t="s">
        <v>170</v>
      </c>
      <c r="E86" s="236" t="s">
        <v>19</v>
      </c>
      <c r="F86" s="237" t="s">
        <v>77</v>
      </c>
      <c r="G86" s="234"/>
      <c r="H86" s="238">
        <v>1</v>
      </c>
      <c r="I86" s="239"/>
      <c r="J86" s="234"/>
      <c r="K86" s="234"/>
      <c r="L86" s="240"/>
      <c r="M86" s="241"/>
      <c r="N86" s="242"/>
      <c r="O86" s="242"/>
      <c r="P86" s="242"/>
      <c r="Q86" s="242"/>
      <c r="R86" s="242"/>
      <c r="S86" s="242"/>
      <c r="T86" s="243"/>
      <c r="U86" s="13"/>
      <c r="V86" s="13"/>
      <c r="W86" s="13"/>
      <c r="X86" s="13"/>
      <c r="Y86" s="13"/>
      <c r="Z86" s="13"/>
      <c r="AA86" s="13"/>
      <c r="AB86" s="13"/>
      <c r="AC86" s="13"/>
      <c r="AD86" s="13"/>
      <c r="AE86" s="13"/>
      <c r="AT86" s="244" t="s">
        <v>170</v>
      </c>
      <c r="AU86" s="244" t="s">
        <v>69</v>
      </c>
      <c r="AV86" s="13" t="s">
        <v>79</v>
      </c>
      <c r="AW86" s="13" t="s">
        <v>31</v>
      </c>
      <c r="AX86" s="13" t="s">
        <v>77</v>
      </c>
      <c r="AY86" s="244" t="s">
        <v>141</v>
      </c>
    </row>
    <row r="87" s="2" customFormat="1" ht="16.5" customHeight="1">
      <c r="A87" s="40"/>
      <c r="B87" s="41"/>
      <c r="C87" s="220" t="s">
        <v>155</v>
      </c>
      <c r="D87" s="220" t="s">
        <v>144</v>
      </c>
      <c r="E87" s="221" t="s">
        <v>1357</v>
      </c>
      <c r="F87" s="222" t="s">
        <v>1358</v>
      </c>
      <c r="G87" s="223" t="s">
        <v>692</v>
      </c>
      <c r="H87" s="224">
        <v>2</v>
      </c>
      <c r="I87" s="225"/>
      <c r="J87" s="226">
        <f>ROUND(I87*H87,2)</f>
        <v>0</v>
      </c>
      <c r="K87" s="222" t="s">
        <v>19</v>
      </c>
      <c r="L87" s="46"/>
      <c r="M87" s="227" t="s">
        <v>19</v>
      </c>
      <c r="N87" s="228" t="s">
        <v>40</v>
      </c>
      <c r="O87" s="86"/>
      <c r="P87" s="229">
        <f>O87*H87</f>
        <v>0</v>
      </c>
      <c r="Q87" s="229">
        <v>0</v>
      </c>
      <c r="R87" s="229">
        <f>Q87*H87</f>
        <v>0</v>
      </c>
      <c r="S87" s="229">
        <v>0</v>
      </c>
      <c r="T87" s="230">
        <f>S87*H87</f>
        <v>0</v>
      </c>
      <c r="U87" s="40"/>
      <c r="V87" s="40"/>
      <c r="W87" s="40"/>
      <c r="X87" s="40"/>
      <c r="Y87" s="40"/>
      <c r="Z87" s="40"/>
      <c r="AA87" s="40"/>
      <c r="AB87" s="40"/>
      <c r="AC87" s="40"/>
      <c r="AD87" s="40"/>
      <c r="AE87" s="40"/>
      <c r="AR87" s="231" t="s">
        <v>161</v>
      </c>
      <c r="AT87" s="231" t="s">
        <v>144</v>
      </c>
      <c r="AU87" s="231" t="s">
        <v>69</v>
      </c>
      <c r="AY87" s="19" t="s">
        <v>141</v>
      </c>
      <c r="BE87" s="232">
        <f>IF(N87="základní",J87,0)</f>
        <v>0</v>
      </c>
      <c r="BF87" s="232">
        <f>IF(N87="snížená",J87,0)</f>
        <v>0</v>
      </c>
      <c r="BG87" s="232">
        <f>IF(N87="zákl. přenesená",J87,0)</f>
        <v>0</v>
      </c>
      <c r="BH87" s="232">
        <f>IF(N87="sníž. přenesená",J87,0)</f>
        <v>0</v>
      </c>
      <c r="BI87" s="232">
        <f>IF(N87="nulová",J87,0)</f>
        <v>0</v>
      </c>
      <c r="BJ87" s="19" t="s">
        <v>77</v>
      </c>
      <c r="BK87" s="232">
        <f>ROUND(I87*H87,2)</f>
        <v>0</v>
      </c>
      <c r="BL87" s="19" t="s">
        <v>161</v>
      </c>
      <c r="BM87" s="231" t="s">
        <v>1395</v>
      </c>
    </row>
    <row r="88" s="14" customFormat="1">
      <c r="A88" s="14"/>
      <c r="B88" s="253"/>
      <c r="C88" s="254"/>
      <c r="D88" s="235" t="s">
        <v>170</v>
      </c>
      <c r="E88" s="255" t="s">
        <v>19</v>
      </c>
      <c r="F88" s="256" t="s">
        <v>1396</v>
      </c>
      <c r="G88" s="254"/>
      <c r="H88" s="255" t="s">
        <v>19</v>
      </c>
      <c r="I88" s="257"/>
      <c r="J88" s="254"/>
      <c r="K88" s="254"/>
      <c r="L88" s="258"/>
      <c r="M88" s="259"/>
      <c r="N88" s="260"/>
      <c r="O88" s="260"/>
      <c r="P88" s="260"/>
      <c r="Q88" s="260"/>
      <c r="R88" s="260"/>
      <c r="S88" s="260"/>
      <c r="T88" s="261"/>
      <c r="U88" s="14"/>
      <c r="V88" s="14"/>
      <c r="W88" s="14"/>
      <c r="X88" s="14"/>
      <c r="Y88" s="14"/>
      <c r="Z88" s="14"/>
      <c r="AA88" s="14"/>
      <c r="AB88" s="14"/>
      <c r="AC88" s="14"/>
      <c r="AD88" s="14"/>
      <c r="AE88" s="14"/>
      <c r="AT88" s="262" t="s">
        <v>170</v>
      </c>
      <c r="AU88" s="262" t="s">
        <v>69</v>
      </c>
      <c r="AV88" s="14" t="s">
        <v>77</v>
      </c>
      <c r="AW88" s="14" t="s">
        <v>31</v>
      </c>
      <c r="AX88" s="14" t="s">
        <v>69</v>
      </c>
      <c r="AY88" s="262" t="s">
        <v>141</v>
      </c>
    </row>
    <row r="89" s="14" customFormat="1">
      <c r="A89" s="14"/>
      <c r="B89" s="253"/>
      <c r="C89" s="254"/>
      <c r="D89" s="235" t="s">
        <v>170</v>
      </c>
      <c r="E89" s="255" t="s">
        <v>19</v>
      </c>
      <c r="F89" s="256" t="s">
        <v>1397</v>
      </c>
      <c r="G89" s="254"/>
      <c r="H89" s="255" t="s">
        <v>19</v>
      </c>
      <c r="I89" s="257"/>
      <c r="J89" s="254"/>
      <c r="K89" s="254"/>
      <c r="L89" s="258"/>
      <c r="M89" s="259"/>
      <c r="N89" s="260"/>
      <c r="O89" s="260"/>
      <c r="P89" s="260"/>
      <c r="Q89" s="260"/>
      <c r="R89" s="260"/>
      <c r="S89" s="260"/>
      <c r="T89" s="261"/>
      <c r="U89" s="14"/>
      <c r="V89" s="14"/>
      <c r="W89" s="14"/>
      <c r="X89" s="14"/>
      <c r="Y89" s="14"/>
      <c r="Z89" s="14"/>
      <c r="AA89" s="14"/>
      <c r="AB89" s="14"/>
      <c r="AC89" s="14"/>
      <c r="AD89" s="14"/>
      <c r="AE89" s="14"/>
      <c r="AT89" s="262" t="s">
        <v>170</v>
      </c>
      <c r="AU89" s="262" t="s">
        <v>69</v>
      </c>
      <c r="AV89" s="14" t="s">
        <v>77</v>
      </c>
      <c r="AW89" s="14" t="s">
        <v>31</v>
      </c>
      <c r="AX89" s="14" t="s">
        <v>69</v>
      </c>
      <c r="AY89" s="262" t="s">
        <v>141</v>
      </c>
    </row>
    <row r="90" s="13" customFormat="1">
      <c r="A90" s="13"/>
      <c r="B90" s="233"/>
      <c r="C90" s="234"/>
      <c r="D90" s="235" t="s">
        <v>170</v>
      </c>
      <c r="E90" s="236" t="s">
        <v>19</v>
      </c>
      <c r="F90" s="237" t="s">
        <v>79</v>
      </c>
      <c r="G90" s="234"/>
      <c r="H90" s="238">
        <v>2</v>
      </c>
      <c r="I90" s="239"/>
      <c r="J90" s="234"/>
      <c r="K90" s="234"/>
      <c r="L90" s="240"/>
      <c r="M90" s="241"/>
      <c r="N90" s="242"/>
      <c r="O90" s="242"/>
      <c r="P90" s="242"/>
      <c r="Q90" s="242"/>
      <c r="R90" s="242"/>
      <c r="S90" s="242"/>
      <c r="T90" s="243"/>
      <c r="U90" s="13"/>
      <c r="V90" s="13"/>
      <c r="W90" s="13"/>
      <c r="X90" s="13"/>
      <c r="Y90" s="13"/>
      <c r="Z90" s="13"/>
      <c r="AA90" s="13"/>
      <c r="AB90" s="13"/>
      <c r="AC90" s="13"/>
      <c r="AD90" s="13"/>
      <c r="AE90" s="13"/>
      <c r="AT90" s="244" t="s">
        <v>170</v>
      </c>
      <c r="AU90" s="244" t="s">
        <v>69</v>
      </c>
      <c r="AV90" s="13" t="s">
        <v>79</v>
      </c>
      <c r="AW90" s="13" t="s">
        <v>31</v>
      </c>
      <c r="AX90" s="13" t="s">
        <v>77</v>
      </c>
      <c r="AY90" s="244" t="s">
        <v>141</v>
      </c>
    </row>
    <row r="91" s="2" customFormat="1" ht="16.5" customHeight="1">
      <c r="A91" s="40"/>
      <c r="B91" s="41"/>
      <c r="C91" s="220" t="s">
        <v>161</v>
      </c>
      <c r="D91" s="220" t="s">
        <v>144</v>
      </c>
      <c r="E91" s="221" t="s">
        <v>1361</v>
      </c>
      <c r="F91" s="222" t="s">
        <v>1362</v>
      </c>
      <c r="G91" s="223" t="s">
        <v>692</v>
      </c>
      <c r="H91" s="224">
        <v>1</v>
      </c>
      <c r="I91" s="225"/>
      <c r="J91" s="226">
        <f>ROUND(I91*H91,2)</f>
        <v>0</v>
      </c>
      <c r="K91" s="222" t="s">
        <v>19</v>
      </c>
      <c r="L91" s="46"/>
      <c r="M91" s="227" t="s">
        <v>19</v>
      </c>
      <c r="N91" s="228" t="s">
        <v>40</v>
      </c>
      <c r="O91" s="86"/>
      <c r="P91" s="229">
        <f>O91*H91</f>
        <v>0</v>
      </c>
      <c r="Q91" s="229">
        <v>0</v>
      </c>
      <c r="R91" s="229">
        <f>Q91*H91</f>
        <v>0</v>
      </c>
      <c r="S91" s="229">
        <v>0</v>
      </c>
      <c r="T91" s="230">
        <f>S91*H91</f>
        <v>0</v>
      </c>
      <c r="U91" s="40"/>
      <c r="V91" s="40"/>
      <c r="W91" s="40"/>
      <c r="X91" s="40"/>
      <c r="Y91" s="40"/>
      <c r="Z91" s="40"/>
      <c r="AA91" s="40"/>
      <c r="AB91" s="40"/>
      <c r="AC91" s="40"/>
      <c r="AD91" s="40"/>
      <c r="AE91" s="40"/>
      <c r="AR91" s="231" t="s">
        <v>161</v>
      </c>
      <c r="AT91" s="231" t="s">
        <v>144</v>
      </c>
      <c r="AU91" s="231" t="s">
        <v>69</v>
      </c>
      <c r="AY91" s="19" t="s">
        <v>141</v>
      </c>
      <c r="BE91" s="232">
        <f>IF(N91="základní",J91,0)</f>
        <v>0</v>
      </c>
      <c r="BF91" s="232">
        <f>IF(N91="snížená",J91,0)</f>
        <v>0</v>
      </c>
      <c r="BG91" s="232">
        <f>IF(N91="zákl. přenesená",J91,0)</f>
        <v>0</v>
      </c>
      <c r="BH91" s="232">
        <f>IF(N91="sníž. přenesená",J91,0)</f>
        <v>0</v>
      </c>
      <c r="BI91" s="232">
        <f>IF(N91="nulová",J91,0)</f>
        <v>0</v>
      </c>
      <c r="BJ91" s="19" t="s">
        <v>77</v>
      </c>
      <c r="BK91" s="232">
        <f>ROUND(I91*H91,2)</f>
        <v>0</v>
      </c>
      <c r="BL91" s="19" t="s">
        <v>161</v>
      </c>
      <c r="BM91" s="231" t="s">
        <v>1398</v>
      </c>
    </row>
    <row r="92" s="14" customFormat="1">
      <c r="A92" s="14"/>
      <c r="B92" s="253"/>
      <c r="C92" s="254"/>
      <c r="D92" s="235" t="s">
        <v>170</v>
      </c>
      <c r="E92" s="255" t="s">
        <v>19</v>
      </c>
      <c r="F92" s="256" t="s">
        <v>1364</v>
      </c>
      <c r="G92" s="254"/>
      <c r="H92" s="255" t="s">
        <v>19</v>
      </c>
      <c r="I92" s="257"/>
      <c r="J92" s="254"/>
      <c r="K92" s="254"/>
      <c r="L92" s="258"/>
      <c r="M92" s="259"/>
      <c r="N92" s="260"/>
      <c r="O92" s="260"/>
      <c r="P92" s="260"/>
      <c r="Q92" s="260"/>
      <c r="R92" s="260"/>
      <c r="S92" s="260"/>
      <c r="T92" s="261"/>
      <c r="U92" s="14"/>
      <c r="V92" s="14"/>
      <c r="W92" s="14"/>
      <c r="X92" s="14"/>
      <c r="Y92" s="14"/>
      <c r="Z92" s="14"/>
      <c r="AA92" s="14"/>
      <c r="AB92" s="14"/>
      <c r="AC92" s="14"/>
      <c r="AD92" s="14"/>
      <c r="AE92" s="14"/>
      <c r="AT92" s="262" t="s">
        <v>170</v>
      </c>
      <c r="AU92" s="262" t="s">
        <v>69</v>
      </c>
      <c r="AV92" s="14" t="s">
        <v>77</v>
      </c>
      <c r="AW92" s="14" t="s">
        <v>31</v>
      </c>
      <c r="AX92" s="14" t="s">
        <v>69</v>
      </c>
      <c r="AY92" s="262" t="s">
        <v>141</v>
      </c>
    </row>
    <row r="93" s="13" customFormat="1">
      <c r="A93" s="13"/>
      <c r="B93" s="233"/>
      <c r="C93" s="234"/>
      <c r="D93" s="235" t="s">
        <v>170</v>
      </c>
      <c r="E93" s="236" t="s">
        <v>19</v>
      </c>
      <c r="F93" s="237" t="s">
        <v>77</v>
      </c>
      <c r="G93" s="234"/>
      <c r="H93" s="238">
        <v>1</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170</v>
      </c>
      <c r="AU93" s="244" t="s">
        <v>69</v>
      </c>
      <c r="AV93" s="13" t="s">
        <v>79</v>
      </c>
      <c r="AW93" s="13" t="s">
        <v>31</v>
      </c>
      <c r="AX93" s="13" t="s">
        <v>77</v>
      </c>
      <c r="AY93" s="244" t="s">
        <v>141</v>
      </c>
    </row>
    <row r="94" s="2" customFormat="1" ht="16.5" customHeight="1">
      <c r="A94" s="40"/>
      <c r="B94" s="41"/>
      <c r="C94" s="220" t="s">
        <v>140</v>
      </c>
      <c r="D94" s="220" t="s">
        <v>144</v>
      </c>
      <c r="E94" s="221" t="s">
        <v>1366</v>
      </c>
      <c r="F94" s="222" t="s">
        <v>1367</v>
      </c>
      <c r="G94" s="223" t="s">
        <v>1339</v>
      </c>
      <c r="H94" s="224">
        <v>4</v>
      </c>
      <c r="I94" s="225"/>
      <c r="J94" s="226">
        <f>ROUND(I94*H94,2)</f>
        <v>0</v>
      </c>
      <c r="K94" s="222" t="s">
        <v>19</v>
      </c>
      <c r="L94" s="46"/>
      <c r="M94" s="227" t="s">
        <v>19</v>
      </c>
      <c r="N94" s="228" t="s">
        <v>40</v>
      </c>
      <c r="O94" s="86"/>
      <c r="P94" s="229">
        <f>O94*H94</f>
        <v>0</v>
      </c>
      <c r="Q94" s="229">
        <v>0</v>
      </c>
      <c r="R94" s="229">
        <f>Q94*H94</f>
        <v>0</v>
      </c>
      <c r="S94" s="229">
        <v>0</v>
      </c>
      <c r="T94" s="230">
        <f>S94*H94</f>
        <v>0</v>
      </c>
      <c r="U94" s="40"/>
      <c r="V94" s="40"/>
      <c r="W94" s="40"/>
      <c r="X94" s="40"/>
      <c r="Y94" s="40"/>
      <c r="Z94" s="40"/>
      <c r="AA94" s="40"/>
      <c r="AB94" s="40"/>
      <c r="AC94" s="40"/>
      <c r="AD94" s="40"/>
      <c r="AE94" s="40"/>
      <c r="AR94" s="231" t="s">
        <v>161</v>
      </c>
      <c r="AT94" s="231" t="s">
        <v>144</v>
      </c>
      <c r="AU94" s="231" t="s">
        <v>69</v>
      </c>
      <c r="AY94" s="19" t="s">
        <v>141</v>
      </c>
      <c r="BE94" s="232">
        <f>IF(N94="základní",J94,0)</f>
        <v>0</v>
      </c>
      <c r="BF94" s="232">
        <f>IF(N94="snížená",J94,0)</f>
        <v>0</v>
      </c>
      <c r="BG94" s="232">
        <f>IF(N94="zákl. přenesená",J94,0)</f>
        <v>0</v>
      </c>
      <c r="BH94" s="232">
        <f>IF(N94="sníž. přenesená",J94,0)</f>
        <v>0</v>
      </c>
      <c r="BI94" s="232">
        <f>IF(N94="nulová",J94,0)</f>
        <v>0</v>
      </c>
      <c r="BJ94" s="19" t="s">
        <v>77</v>
      </c>
      <c r="BK94" s="232">
        <f>ROUND(I94*H94,2)</f>
        <v>0</v>
      </c>
      <c r="BL94" s="19" t="s">
        <v>161</v>
      </c>
      <c r="BM94" s="231" t="s">
        <v>1399</v>
      </c>
    </row>
    <row r="95" s="14" customFormat="1">
      <c r="A95" s="14"/>
      <c r="B95" s="253"/>
      <c r="C95" s="254"/>
      <c r="D95" s="235" t="s">
        <v>170</v>
      </c>
      <c r="E95" s="255" t="s">
        <v>19</v>
      </c>
      <c r="F95" s="256" t="s">
        <v>1369</v>
      </c>
      <c r="G95" s="254"/>
      <c r="H95" s="255" t="s">
        <v>19</v>
      </c>
      <c r="I95" s="257"/>
      <c r="J95" s="254"/>
      <c r="K95" s="254"/>
      <c r="L95" s="258"/>
      <c r="M95" s="259"/>
      <c r="N95" s="260"/>
      <c r="O95" s="260"/>
      <c r="P95" s="260"/>
      <c r="Q95" s="260"/>
      <c r="R95" s="260"/>
      <c r="S95" s="260"/>
      <c r="T95" s="261"/>
      <c r="U95" s="14"/>
      <c r="V95" s="14"/>
      <c r="W95" s="14"/>
      <c r="X95" s="14"/>
      <c r="Y95" s="14"/>
      <c r="Z95" s="14"/>
      <c r="AA95" s="14"/>
      <c r="AB95" s="14"/>
      <c r="AC95" s="14"/>
      <c r="AD95" s="14"/>
      <c r="AE95" s="14"/>
      <c r="AT95" s="262" t="s">
        <v>170</v>
      </c>
      <c r="AU95" s="262" t="s">
        <v>69</v>
      </c>
      <c r="AV95" s="14" t="s">
        <v>77</v>
      </c>
      <c r="AW95" s="14" t="s">
        <v>31</v>
      </c>
      <c r="AX95" s="14" t="s">
        <v>69</v>
      </c>
      <c r="AY95" s="262" t="s">
        <v>141</v>
      </c>
    </row>
    <row r="96" s="13" customFormat="1">
      <c r="A96" s="13"/>
      <c r="B96" s="233"/>
      <c r="C96" s="234"/>
      <c r="D96" s="235" t="s">
        <v>170</v>
      </c>
      <c r="E96" s="236" t="s">
        <v>19</v>
      </c>
      <c r="F96" s="237" t="s">
        <v>161</v>
      </c>
      <c r="G96" s="234"/>
      <c r="H96" s="238">
        <v>4</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170</v>
      </c>
      <c r="AU96" s="244" t="s">
        <v>69</v>
      </c>
      <c r="AV96" s="13" t="s">
        <v>79</v>
      </c>
      <c r="AW96" s="13" t="s">
        <v>31</v>
      </c>
      <c r="AX96" s="13" t="s">
        <v>77</v>
      </c>
      <c r="AY96" s="244" t="s">
        <v>141</v>
      </c>
    </row>
    <row r="97" s="2" customFormat="1" ht="16.5" customHeight="1">
      <c r="A97" s="40"/>
      <c r="B97" s="41"/>
      <c r="C97" s="220" t="s">
        <v>172</v>
      </c>
      <c r="D97" s="220" t="s">
        <v>144</v>
      </c>
      <c r="E97" s="221" t="s">
        <v>1370</v>
      </c>
      <c r="F97" s="222" t="s">
        <v>1371</v>
      </c>
      <c r="G97" s="223" t="s">
        <v>1339</v>
      </c>
      <c r="H97" s="224">
        <v>2</v>
      </c>
      <c r="I97" s="225"/>
      <c r="J97" s="226">
        <f>ROUND(I97*H97,2)</f>
        <v>0</v>
      </c>
      <c r="K97" s="222" t="s">
        <v>19</v>
      </c>
      <c r="L97" s="46"/>
      <c r="M97" s="227" t="s">
        <v>19</v>
      </c>
      <c r="N97" s="228" t="s">
        <v>40</v>
      </c>
      <c r="O97" s="86"/>
      <c r="P97" s="229">
        <f>O97*H97</f>
        <v>0</v>
      </c>
      <c r="Q97" s="229">
        <v>0</v>
      </c>
      <c r="R97" s="229">
        <f>Q97*H97</f>
        <v>0</v>
      </c>
      <c r="S97" s="229">
        <v>0</v>
      </c>
      <c r="T97" s="230">
        <f>S97*H97</f>
        <v>0</v>
      </c>
      <c r="U97" s="40"/>
      <c r="V97" s="40"/>
      <c r="W97" s="40"/>
      <c r="X97" s="40"/>
      <c r="Y97" s="40"/>
      <c r="Z97" s="40"/>
      <c r="AA97" s="40"/>
      <c r="AB97" s="40"/>
      <c r="AC97" s="40"/>
      <c r="AD97" s="40"/>
      <c r="AE97" s="40"/>
      <c r="AR97" s="231" t="s">
        <v>161</v>
      </c>
      <c r="AT97" s="231" t="s">
        <v>144</v>
      </c>
      <c r="AU97" s="231" t="s">
        <v>69</v>
      </c>
      <c r="AY97" s="19" t="s">
        <v>141</v>
      </c>
      <c r="BE97" s="232">
        <f>IF(N97="základní",J97,0)</f>
        <v>0</v>
      </c>
      <c r="BF97" s="232">
        <f>IF(N97="snížená",J97,0)</f>
        <v>0</v>
      </c>
      <c r="BG97" s="232">
        <f>IF(N97="zákl. přenesená",J97,0)</f>
        <v>0</v>
      </c>
      <c r="BH97" s="232">
        <f>IF(N97="sníž. přenesená",J97,0)</f>
        <v>0</v>
      </c>
      <c r="BI97" s="232">
        <f>IF(N97="nulová",J97,0)</f>
        <v>0</v>
      </c>
      <c r="BJ97" s="19" t="s">
        <v>77</v>
      </c>
      <c r="BK97" s="232">
        <f>ROUND(I97*H97,2)</f>
        <v>0</v>
      </c>
      <c r="BL97" s="19" t="s">
        <v>161</v>
      </c>
      <c r="BM97" s="231" t="s">
        <v>1400</v>
      </c>
    </row>
    <row r="98" s="14" customFormat="1">
      <c r="A98" s="14"/>
      <c r="B98" s="253"/>
      <c r="C98" s="254"/>
      <c r="D98" s="235" t="s">
        <v>170</v>
      </c>
      <c r="E98" s="255" t="s">
        <v>19</v>
      </c>
      <c r="F98" s="256" t="s">
        <v>1401</v>
      </c>
      <c r="G98" s="254"/>
      <c r="H98" s="255" t="s">
        <v>19</v>
      </c>
      <c r="I98" s="257"/>
      <c r="J98" s="254"/>
      <c r="K98" s="254"/>
      <c r="L98" s="258"/>
      <c r="M98" s="259"/>
      <c r="N98" s="260"/>
      <c r="O98" s="260"/>
      <c r="P98" s="260"/>
      <c r="Q98" s="260"/>
      <c r="R98" s="260"/>
      <c r="S98" s="260"/>
      <c r="T98" s="261"/>
      <c r="U98" s="14"/>
      <c r="V98" s="14"/>
      <c r="W98" s="14"/>
      <c r="X98" s="14"/>
      <c r="Y98" s="14"/>
      <c r="Z98" s="14"/>
      <c r="AA98" s="14"/>
      <c r="AB98" s="14"/>
      <c r="AC98" s="14"/>
      <c r="AD98" s="14"/>
      <c r="AE98" s="14"/>
      <c r="AT98" s="262" t="s">
        <v>170</v>
      </c>
      <c r="AU98" s="262" t="s">
        <v>69</v>
      </c>
      <c r="AV98" s="14" t="s">
        <v>77</v>
      </c>
      <c r="AW98" s="14" t="s">
        <v>31</v>
      </c>
      <c r="AX98" s="14" t="s">
        <v>69</v>
      </c>
      <c r="AY98" s="262" t="s">
        <v>141</v>
      </c>
    </row>
    <row r="99" s="13" customFormat="1">
      <c r="A99" s="13"/>
      <c r="B99" s="233"/>
      <c r="C99" s="234"/>
      <c r="D99" s="235" t="s">
        <v>170</v>
      </c>
      <c r="E99" s="236" t="s">
        <v>19</v>
      </c>
      <c r="F99" s="237" t="s">
        <v>79</v>
      </c>
      <c r="G99" s="234"/>
      <c r="H99" s="238">
        <v>2</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170</v>
      </c>
      <c r="AU99" s="244" t="s">
        <v>69</v>
      </c>
      <c r="AV99" s="13" t="s">
        <v>79</v>
      </c>
      <c r="AW99" s="13" t="s">
        <v>31</v>
      </c>
      <c r="AX99" s="13" t="s">
        <v>77</v>
      </c>
      <c r="AY99" s="244" t="s">
        <v>141</v>
      </c>
    </row>
    <row r="100" s="2" customFormat="1" ht="16.5" customHeight="1">
      <c r="A100" s="40"/>
      <c r="B100" s="41"/>
      <c r="C100" s="220" t="s">
        <v>179</v>
      </c>
      <c r="D100" s="220" t="s">
        <v>144</v>
      </c>
      <c r="E100" s="221" t="s">
        <v>1402</v>
      </c>
      <c r="F100" s="222" t="s">
        <v>1403</v>
      </c>
      <c r="G100" s="223" t="s">
        <v>692</v>
      </c>
      <c r="H100" s="224">
        <v>11</v>
      </c>
      <c r="I100" s="225"/>
      <c r="J100" s="226">
        <f>ROUND(I100*H100,2)</f>
        <v>0</v>
      </c>
      <c r="K100" s="222" t="s">
        <v>19</v>
      </c>
      <c r="L100" s="46"/>
      <c r="M100" s="227" t="s">
        <v>19</v>
      </c>
      <c r="N100" s="228" t="s">
        <v>40</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161</v>
      </c>
      <c r="AT100" s="231" t="s">
        <v>144</v>
      </c>
      <c r="AU100" s="231" t="s">
        <v>69</v>
      </c>
      <c r="AY100" s="19" t="s">
        <v>141</v>
      </c>
      <c r="BE100" s="232">
        <f>IF(N100="základní",J100,0)</f>
        <v>0</v>
      </c>
      <c r="BF100" s="232">
        <f>IF(N100="snížená",J100,0)</f>
        <v>0</v>
      </c>
      <c r="BG100" s="232">
        <f>IF(N100="zákl. přenesená",J100,0)</f>
        <v>0</v>
      </c>
      <c r="BH100" s="232">
        <f>IF(N100="sníž. přenesená",J100,0)</f>
        <v>0</v>
      </c>
      <c r="BI100" s="232">
        <f>IF(N100="nulová",J100,0)</f>
        <v>0</v>
      </c>
      <c r="BJ100" s="19" t="s">
        <v>77</v>
      </c>
      <c r="BK100" s="232">
        <f>ROUND(I100*H100,2)</f>
        <v>0</v>
      </c>
      <c r="BL100" s="19" t="s">
        <v>161</v>
      </c>
      <c r="BM100" s="231" t="s">
        <v>1404</v>
      </c>
    </row>
    <row r="101" s="14" customFormat="1">
      <c r="A101" s="14"/>
      <c r="B101" s="253"/>
      <c r="C101" s="254"/>
      <c r="D101" s="235" t="s">
        <v>170</v>
      </c>
      <c r="E101" s="255" t="s">
        <v>19</v>
      </c>
      <c r="F101" s="256" t="s">
        <v>1405</v>
      </c>
      <c r="G101" s="254"/>
      <c r="H101" s="255" t="s">
        <v>19</v>
      </c>
      <c r="I101" s="257"/>
      <c r="J101" s="254"/>
      <c r="K101" s="254"/>
      <c r="L101" s="258"/>
      <c r="M101" s="259"/>
      <c r="N101" s="260"/>
      <c r="O101" s="260"/>
      <c r="P101" s="260"/>
      <c r="Q101" s="260"/>
      <c r="R101" s="260"/>
      <c r="S101" s="260"/>
      <c r="T101" s="261"/>
      <c r="U101" s="14"/>
      <c r="V101" s="14"/>
      <c r="W101" s="14"/>
      <c r="X101" s="14"/>
      <c r="Y101" s="14"/>
      <c r="Z101" s="14"/>
      <c r="AA101" s="14"/>
      <c r="AB101" s="14"/>
      <c r="AC101" s="14"/>
      <c r="AD101" s="14"/>
      <c r="AE101" s="14"/>
      <c r="AT101" s="262" t="s">
        <v>170</v>
      </c>
      <c r="AU101" s="262" t="s">
        <v>69</v>
      </c>
      <c r="AV101" s="14" t="s">
        <v>77</v>
      </c>
      <c r="AW101" s="14" t="s">
        <v>31</v>
      </c>
      <c r="AX101" s="14" t="s">
        <v>69</v>
      </c>
      <c r="AY101" s="262" t="s">
        <v>141</v>
      </c>
    </row>
    <row r="102" s="14" customFormat="1">
      <c r="A102" s="14"/>
      <c r="B102" s="253"/>
      <c r="C102" s="254"/>
      <c r="D102" s="235" t="s">
        <v>170</v>
      </c>
      <c r="E102" s="255" t="s">
        <v>19</v>
      </c>
      <c r="F102" s="256" t="s">
        <v>1377</v>
      </c>
      <c r="G102" s="254"/>
      <c r="H102" s="255" t="s">
        <v>19</v>
      </c>
      <c r="I102" s="257"/>
      <c r="J102" s="254"/>
      <c r="K102" s="254"/>
      <c r="L102" s="258"/>
      <c r="M102" s="259"/>
      <c r="N102" s="260"/>
      <c r="O102" s="260"/>
      <c r="P102" s="260"/>
      <c r="Q102" s="260"/>
      <c r="R102" s="260"/>
      <c r="S102" s="260"/>
      <c r="T102" s="261"/>
      <c r="U102" s="14"/>
      <c r="V102" s="14"/>
      <c r="W102" s="14"/>
      <c r="X102" s="14"/>
      <c r="Y102" s="14"/>
      <c r="Z102" s="14"/>
      <c r="AA102" s="14"/>
      <c r="AB102" s="14"/>
      <c r="AC102" s="14"/>
      <c r="AD102" s="14"/>
      <c r="AE102" s="14"/>
      <c r="AT102" s="262" t="s">
        <v>170</v>
      </c>
      <c r="AU102" s="262" t="s">
        <v>69</v>
      </c>
      <c r="AV102" s="14" t="s">
        <v>77</v>
      </c>
      <c r="AW102" s="14" t="s">
        <v>31</v>
      </c>
      <c r="AX102" s="14" t="s">
        <v>69</v>
      </c>
      <c r="AY102" s="262" t="s">
        <v>141</v>
      </c>
    </row>
    <row r="103" s="13" customFormat="1">
      <c r="A103" s="13"/>
      <c r="B103" s="233"/>
      <c r="C103" s="234"/>
      <c r="D103" s="235" t="s">
        <v>170</v>
      </c>
      <c r="E103" s="236" t="s">
        <v>19</v>
      </c>
      <c r="F103" s="237" t="s">
        <v>1406</v>
      </c>
      <c r="G103" s="234"/>
      <c r="H103" s="238">
        <v>11</v>
      </c>
      <c r="I103" s="239"/>
      <c r="J103" s="234"/>
      <c r="K103" s="234"/>
      <c r="L103" s="240"/>
      <c r="M103" s="274"/>
      <c r="N103" s="275"/>
      <c r="O103" s="275"/>
      <c r="P103" s="275"/>
      <c r="Q103" s="275"/>
      <c r="R103" s="275"/>
      <c r="S103" s="275"/>
      <c r="T103" s="276"/>
      <c r="U103" s="13"/>
      <c r="V103" s="13"/>
      <c r="W103" s="13"/>
      <c r="X103" s="13"/>
      <c r="Y103" s="13"/>
      <c r="Z103" s="13"/>
      <c r="AA103" s="13"/>
      <c r="AB103" s="13"/>
      <c r="AC103" s="13"/>
      <c r="AD103" s="13"/>
      <c r="AE103" s="13"/>
      <c r="AT103" s="244" t="s">
        <v>170</v>
      </c>
      <c r="AU103" s="244" t="s">
        <v>69</v>
      </c>
      <c r="AV103" s="13" t="s">
        <v>79</v>
      </c>
      <c r="AW103" s="13" t="s">
        <v>31</v>
      </c>
      <c r="AX103" s="13" t="s">
        <v>77</v>
      </c>
      <c r="AY103" s="244" t="s">
        <v>141</v>
      </c>
    </row>
    <row r="104" s="2" customFormat="1" ht="6.96" customHeight="1">
      <c r="A104" s="40"/>
      <c r="B104" s="61"/>
      <c r="C104" s="62"/>
      <c r="D104" s="62"/>
      <c r="E104" s="62"/>
      <c r="F104" s="62"/>
      <c r="G104" s="62"/>
      <c r="H104" s="62"/>
      <c r="I104" s="168"/>
      <c r="J104" s="62"/>
      <c r="K104" s="62"/>
      <c r="L104" s="46"/>
      <c r="M104" s="40"/>
      <c r="O104" s="40"/>
      <c r="P104" s="40"/>
      <c r="Q104" s="40"/>
      <c r="R104" s="40"/>
      <c r="S104" s="40"/>
      <c r="T104" s="40"/>
      <c r="U104" s="40"/>
      <c r="V104" s="40"/>
      <c r="W104" s="40"/>
      <c r="X104" s="40"/>
      <c r="Y104" s="40"/>
      <c r="Z104" s="40"/>
      <c r="AA104" s="40"/>
      <c r="AB104" s="40"/>
      <c r="AC104" s="40"/>
      <c r="AD104" s="40"/>
      <c r="AE104" s="40"/>
    </row>
  </sheetData>
  <sheetProtection sheet="1" autoFilter="0" formatColumns="0" formatRows="0" objects="1" scenarios="1" spinCount="100000" saltValue="AWt7EOY9wvFHe/eFzGqOSjoMvQi8eRot+8wneT+UkPvv8ceeFCnwE//894K6YCZ2fMia/JQn8ukTSfJqiG9UpQ==" hashValue="eECGpEFgaCjGHyxH0EBD1pJrBlazpJzavhqB0nchOW7zNUt6GA2GFyzB0jjELQnAjUlYUcZ2NRSclZnYs+MGkQ==" algorithmName="SHA-512" password="CC35"/>
  <autoFilter ref="C78:K103"/>
  <mergeCells count="9">
    <mergeCell ref="E7:H7"/>
    <mergeCell ref="E9:H9"/>
    <mergeCell ref="E18:H18"/>
    <mergeCell ref="E27:H27"/>
    <mergeCell ref="E48:H48"/>
    <mergeCell ref="E50:H50"/>
    <mergeCell ref="E69:H69"/>
    <mergeCell ref="E71:H7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303" customWidth="1"/>
    <col min="2" max="2" width="1.664063" style="303" customWidth="1"/>
    <col min="3" max="4" width="5" style="303" customWidth="1"/>
    <col min="5" max="5" width="11.67" style="303" customWidth="1"/>
    <col min="6" max="6" width="9.17" style="303" customWidth="1"/>
    <col min="7" max="7" width="5" style="303" customWidth="1"/>
    <col min="8" max="8" width="77.83" style="303" customWidth="1"/>
    <col min="9" max="10" width="20" style="303" customWidth="1"/>
    <col min="11" max="11" width="1.664063" style="303" customWidth="1"/>
  </cols>
  <sheetData>
    <row r="1" s="1" customFormat="1" ht="37.5" customHeight="1"/>
    <row r="2" s="1" customFormat="1" ht="7.5" customHeight="1">
      <c r="B2" s="304"/>
      <c r="C2" s="305"/>
      <c r="D2" s="305"/>
      <c r="E2" s="305"/>
      <c r="F2" s="305"/>
      <c r="G2" s="305"/>
      <c r="H2" s="305"/>
      <c r="I2" s="305"/>
      <c r="J2" s="305"/>
      <c r="K2" s="306"/>
    </row>
    <row r="3" s="17" customFormat="1" ht="45" customHeight="1">
      <c r="B3" s="307"/>
      <c r="C3" s="308" t="s">
        <v>1407</v>
      </c>
      <c r="D3" s="308"/>
      <c r="E3" s="308"/>
      <c r="F3" s="308"/>
      <c r="G3" s="308"/>
      <c r="H3" s="308"/>
      <c r="I3" s="308"/>
      <c r="J3" s="308"/>
      <c r="K3" s="309"/>
    </row>
    <row r="4" s="1" customFormat="1" ht="25.5" customHeight="1">
      <c r="B4" s="310"/>
      <c r="C4" s="311" t="s">
        <v>1408</v>
      </c>
      <c r="D4" s="311"/>
      <c r="E4" s="311"/>
      <c r="F4" s="311"/>
      <c r="G4" s="311"/>
      <c r="H4" s="311"/>
      <c r="I4" s="311"/>
      <c r="J4" s="311"/>
      <c r="K4" s="312"/>
    </row>
    <row r="5" s="1" customFormat="1" ht="5.25" customHeight="1">
      <c r="B5" s="310"/>
      <c r="C5" s="313"/>
      <c r="D5" s="313"/>
      <c r="E5" s="313"/>
      <c r="F5" s="313"/>
      <c r="G5" s="313"/>
      <c r="H5" s="313"/>
      <c r="I5" s="313"/>
      <c r="J5" s="313"/>
      <c r="K5" s="312"/>
    </row>
    <row r="6" s="1" customFormat="1" ht="15" customHeight="1">
      <c r="B6" s="310"/>
      <c r="C6" s="314" t="s">
        <v>1409</v>
      </c>
      <c r="D6" s="314"/>
      <c r="E6" s="314"/>
      <c r="F6" s="314"/>
      <c r="G6" s="314"/>
      <c r="H6" s="314"/>
      <c r="I6" s="314"/>
      <c r="J6" s="314"/>
      <c r="K6" s="312"/>
    </row>
    <row r="7" s="1" customFormat="1" ht="15" customHeight="1">
      <c r="B7" s="315"/>
      <c r="C7" s="314" t="s">
        <v>1410</v>
      </c>
      <c r="D7" s="314"/>
      <c r="E7" s="314"/>
      <c r="F7" s="314"/>
      <c r="G7" s="314"/>
      <c r="H7" s="314"/>
      <c r="I7" s="314"/>
      <c r="J7" s="314"/>
      <c r="K7" s="312"/>
    </row>
    <row r="8" s="1" customFormat="1" ht="12.75" customHeight="1">
      <c r="B8" s="315"/>
      <c r="C8" s="314"/>
      <c r="D8" s="314"/>
      <c r="E8" s="314"/>
      <c r="F8" s="314"/>
      <c r="G8" s="314"/>
      <c r="H8" s="314"/>
      <c r="I8" s="314"/>
      <c r="J8" s="314"/>
      <c r="K8" s="312"/>
    </row>
    <row r="9" s="1" customFormat="1" ht="15" customHeight="1">
      <c r="B9" s="315"/>
      <c r="C9" s="314" t="s">
        <v>1411</v>
      </c>
      <c r="D9" s="314"/>
      <c r="E9" s="314"/>
      <c r="F9" s="314"/>
      <c r="G9" s="314"/>
      <c r="H9" s="314"/>
      <c r="I9" s="314"/>
      <c r="J9" s="314"/>
      <c r="K9" s="312"/>
    </row>
    <row r="10" s="1" customFormat="1" ht="15" customHeight="1">
      <c r="B10" s="315"/>
      <c r="C10" s="314"/>
      <c r="D10" s="314" t="s">
        <v>1412</v>
      </c>
      <c r="E10" s="314"/>
      <c r="F10" s="314"/>
      <c r="G10" s="314"/>
      <c r="H10" s="314"/>
      <c r="I10" s="314"/>
      <c r="J10" s="314"/>
      <c r="K10" s="312"/>
    </row>
    <row r="11" s="1" customFormat="1" ht="15" customHeight="1">
      <c r="B11" s="315"/>
      <c r="C11" s="316"/>
      <c r="D11" s="314" t="s">
        <v>1413</v>
      </c>
      <c r="E11" s="314"/>
      <c r="F11" s="314"/>
      <c r="G11" s="314"/>
      <c r="H11" s="314"/>
      <c r="I11" s="314"/>
      <c r="J11" s="314"/>
      <c r="K11" s="312"/>
    </row>
    <row r="12" s="1" customFormat="1" ht="15" customHeight="1">
      <c r="B12" s="315"/>
      <c r="C12" s="316"/>
      <c r="D12" s="314"/>
      <c r="E12" s="314"/>
      <c r="F12" s="314"/>
      <c r="G12" s="314"/>
      <c r="H12" s="314"/>
      <c r="I12" s="314"/>
      <c r="J12" s="314"/>
      <c r="K12" s="312"/>
    </row>
    <row r="13" s="1" customFormat="1" ht="15" customHeight="1">
      <c r="B13" s="315"/>
      <c r="C13" s="316"/>
      <c r="D13" s="317" t="s">
        <v>1414</v>
      </c>
      <c r="E13" s="314"/>
      <c r="F13" s="314"/>
      <c r="G13" s="314"/>
      <c r="H13" s="314"/>
      <c r="I13" s="314"/>
      <c r="J13" s="314"/>
      <c r="K13" s="312"/>
    </row>
    <row r="14" s="1" customFormat="1" ht="12.75" customHeight="1">
      <c r="B14" s="315"/>
      <c r="C14" s="316"/>
      <c r="D14" s="316"/>
      <c r="E14" s="316"/>
      <c r="F14" s="316"/>
      <c r="G14" s="316"/>
      <c r="H14" s="316"/>
      <c r="I14" s="316"/>
      <c r="J14" s="316"/>
      <c r="K14" s="312"/>
    </row>
    <row r="15" s="1" customFormat="1" ht="15" customHeight="1">
      <c r="B15" s="315"/>
      <c r="C15" s="316"/>
      <c r="D15" s="314" t="s">
        <v>1415</v>
      </c>
      <c r="E15" s="314"/>
      <c r="F15" s="314"/>
      <c r="G15" s="314"/>
      <c r="H15" s="314"/>
      <c r="I15" s="314"/>
      <c r="J15" s="314"/>
      <c r="K15" s="312"/>
    </row>
    <row r="16" s="1" customFormat="1" ht="15" customHeight="1">
      <c r="B16" s="315"/>
      <c r="C16" s="316"/>
      <c r="D16" s="314" t="s">
        <v>1416</v>
      </c>
      <c r="E16" s="314"/>
      <c r="F16" s="314"/>
      <c r="G16" s="314"/>
      <c r="H16" s="314"/>
      <c r="I16" s="314"/>
      <c r="J16" s="314"/>
      <c r="K16" s="312"/>
    </row>
    <row r="17" s="1" customFormat="1" ht="15" customHeight="1">
      <c r="B17" s="315"/>
      <c r="C17" s="316"/>
      <c r="D17" s="314" t="s">
        <v>1417</v>
      </c>
      <c r="E17" s="314"/>
      <c r="F17" s="314"/>
      <c r="G17" s="314"/>
      <c r="H17" s="314"/>
      <c r="I17" s="314"/>
      <c r="J17" s="314"/>
      <c r="K17" s="312"/>
    </row>
    <row r="18" s="1" customFormat="1" ht="15" customHeight="1">
      <c r="B18" s="315"/>
      <c r="C18" s="316"/>
      <c r="D18" s="316"/>
      <c r="E18" s="318" t="s">
        <v>76</v>
      </c>
      <c r="F18" s="314" t="s">
        <v>1418</v>
      </c>
      <c r="G18" s="314"/>
      <c r="H18" s="314"/>
      <c r="I18" s="314"/>
      <c r="J18" s="314"/>
      <c r="K18" s="312"/>
    </row>
    <row r="19" s="1" customFormat="1" ht="15" customHeight="1">
      <c r="B19" s="315"/>
      <c r="C19" s="316"/>
      <c r="D19" s="316"/>
      <c r="E19" s="318" t="s">
        <v>1419</v>
      </c>
      <c r="F19" s="314" t="s">
        <v>1420</v>
      </c>
      <c r="G19" s="314"/>
      <c r="H19" s="314"/>
      <c r="I19" s="314"/>
      <c r="J19" s="314"/>
      <c r="K19" s="312"/>
    </row>
    <row r="20" s="1" customFormat="1" ht="15" customHeight="1">
      <c r="B20" s="315"/>
      <c r="C20" s="316"/>
      <c r="D20" s="316"/>
      <c r="E20" s="318" t="s">
        <v>1421</v>
      </c>
      <c r="F20" s="314" t="s">
        <v>1422</v>
      </c>
      <c r="G20" s="314"/>
      <c r="H20" s="314"/>
      <c r="I20" s="314"/>
      <c r="J20" s="314"/>
      <c r="K20" s="312"/>
    </row>
    <row r="21" s="1" customFormat="1" ht="15" customHeight="1">
      <c r="B21" s="315"/>
      <c r="C21" s="316"/>
      <c r="D21" s="316"/>
      <c r="E21" s="318" t="s">
        <v>1423</v>
      </c>
      <c r="F21" s="314" t="s">
        <v>1424</v>
      </c>
      <c r="G21" s="314"/>
      <c r="H21" s="314"/>
      <c r="I21" s="314"/>
      <c r="J21" s="314"/>
      <c r="K21" s="312"/>
    </row>
    <row r="22" s="1" customFormat="1" ht="15" customHeight="1">
      <c r="B22" s="315"/>
      <c r="C22" s="316"/>
      <c r="D22" s="316"/>
      <c r="E22" s="318" t="s">
        <v>1425</v>
      </c>
      <c r="F22" s="314" t="s">
        <v>1426</v>
      </c>
      <c r="G22" s="314"/>
      <c r="H22" s="314"/>
      <c r="I22" s="314"/>
      <c r="J22" s="314"/>
      <c r="K22" s="312"/>
    </row>
    <row r="23" s="1" customFormat="1" ht="15" customHeight="1">
      <c r="B23" s="315"/>
      <c r="C23" s="316"/>
      <c r="D23" s="316"/>
      <c r="E23" s="318" t="s">
        <v>1427</v>
      </c>
      <c r="F23" s="314" t="s">
        <v>1428</v>
      </c>
      <c r="G23" s="314"/>
      <c r="H23" s="314"/>
      <c r="I23" s="314"/>
      <c r="J23" s="314"/>
      <c r="K23" s="312"/>
    </row>
    <row r="24" s="1" customFormat="1" ht="12.75" customHeight="1">
      <c r="B24" s="315"/>
      <c r="C24" s="316"/>
      <c r="D24" s="316"/>
      <c r="E24" s="316"/>
      <c r="F24" s="316"/>
      <c r="G24" s="316"/>
      <c r="H24" s="316"/>
      <c r="I24" s="316"/>
      <c r="J24" s="316"/>
      <c r="K24" s="312"/>
    </row>
    <row r="25" s="1" customFormat="1" ht="15" customHeight="1">
      <c r="B25" s="315"/>
      <c r="C25" s="314" t="s">
        <v>1429</v>
      </c>
      <c r="D25" s="314"/>
      <c r="E25" s="314"/>
      <c r="F25" s="314"/>
      <c r="G25" s="314"/>
      <c r="H25" s="314"/>
      <c r="I25" s="314"/>
      <c r="J25" s="314"/>
      <c r="K25" s="312"/>
    </row>
    <row r="26" s="1" customFormat="1" ht="15" customHeight="1">
      <c r="B26" s="315"/>
      <c r="C26" s="314" t="s">
        <v>1430</v>
      </c>
      <c r="D26" s="314"/>
      <c r="E26" s="314"/>
      <c r="F26" s="314"/>
      <c r="G26" s="314"/>
      <c r="H26" s="314"/>
      <c r="I26" s="314"/>
      <c r="J26" s="314"/>
      <c r="K26" s="312"/>
    </row>
    <row r="27" s="1" customFormat="1" ht="15" customHeight="1">
      <c r="B27" s="315"/>
      <c r="C27" s="314"/>
      <c r="D27" s="314" t="s">
        <v>1431</v>
      </c>
      <c r="E27" s="314"/>
      <c r="F27" s="314"/>
      <c r="G27" s="314"/>
      <c r="H27" s="314"/>
      <c r="I27" s="314"/>
      <c r="J27" s="314"/>
      <c r="K27" s="312"/>
    </row>
    <row r="28" s="1" customFormat="1" ht="15" customHeight="1">
      <c r="B28" s="315"/>
      <c r="C28" s="316"/>
      <c r="D28" s="314" t="s">
        <v>1432</v>
      </c>
      <c r="E28" s="314"/>
      <c r="F28" s="314"/>
      <c r="G28" s="314"/>
      <c r="H28" s="314"/>
      <c r="I28" s="314"/>
      <c r="J28" s="314"/>
      <c r="K28" s="312"/>
    </row>
    <row r="29" s="1" customFormat="1" ht="12.75" customHeight="1">
      <c r="B29" s="315"/>
      <c r="C29" s="316"/>
      <c r="D29" s="316"/>
      <c r="E29" s="316"/>
      <c r="F29" s="316"/>
      <c r="G29" s="316"/>
      <c r="H29" s="316"/>
      <c r="I29" s="316"/>
      <c r="J29" s="316"/>
      <c r="K29" s="312"/>
    </row>
    <row r="30" s="1" customFormat="1" ht="15" customHeight="1">
      <c r="B30" s="315"/>
      <c r="C30" s="316"/>
      <c r="D30" s="314" t="s">
        <v>1433</v>
      </c>
      <c r="E30" s="314"/>
      <c r="F30" s="314"/>
      <c r="G30" s="314"/>
      <c r="H30" s="314"/>
      <c r="I30" s="314"/>
      <c r="J30" s="314"/>
      <c r="K30" s="312"/>
    </row>
    <row r="31" s="1" customFormat="1" ht="15" customHeight="1">
      <c r="B31" s="315"/>
      <c r="C31" s="316"/>
      <c r="D31" s="314" t="s">
        <v>1434</v>
      </c>
      <c r="E31" s="314"/>
      <c r="F31" s="314"/>
      <c r="G31" s="314"/>
      <c r="H31" s="314"/>
      <c r="I31" s="314"/>
      <c r="J31" s="314"/>
      <c r="K31" s="312"/>
    </row>
    <row r="32" s="1" customFormat="1" ht="12.75" customHeight="1">
      <c r="B32" s="315"/>
      <c r="C32" s="316"/>
      <c r="D32" s="316"/>
      <c r="E32" s="316"/>
      <c r="F32" s="316"/>
      <c r="G32" s="316"/>
      <c r="H32" s="316"/>
      <c r="I32" s="316"/>
      <c r="J32" s="316"/>
      <c r="K32" s="312"/>
    </row>
    <row r="33" s="1" customFormat="1" ht="15" customHeight="1">
      <c r="B33" s="315"/>
      <c r="C33" s="316"/>
      <c r="D33" s="314" t="s">
        <v>1435</v>
      </c>
      <c r="E33" s="314"/>
      <c r="F33" s="314"/>
      <c r="G33" s="314"/>
      <c r="H33" s="314"/>
      <c r="I33" s="314"/>
      <c r="J33" s="314"/>
      <c r="K33" s="312"/>
    </row>
    <row r="34" s="1" customFormat="1" ht="15" customHeight="1">
      <c r="B34" s="315"/>
      <c r="C34" s="316"/>
      <c r="D34" s="314" t="s">
        <v>1436</v>
      </c>
      <c r="E34" s="314"/>
      <c r="F34" s="314"/>
      <c r="G34" s="314"/>
      <c r="H34" s="314"/>
      <c r="I34" s="314"/>
      <c r="J34" s="314"/>
      <c r="K34" s="312"/>
    </row>
    <row r="35" s="1" customFormat="1" ht="15" customHeight="1">
      <c r="B35" s="315"/>
      <c r="C35" s="316"/>
      <c r="D35" s="314" t="s">
        <v>1437</v>
      </c>
      <c r="E35" s="314"/>
      <c r="F35" s="314"/>
      <c r="G35" s="314"/>
      <c r="H35" s="314"/>
      <c r="I35" s="314"/>
      <c r="J35" s="314"/>
      <c r="K35" s="312"/>
    </row>
    <row r="36" s="1" customFormat="1" ht="15" customHeight="1">
      <c r="B36" s="315"/>
      <c r="C36" s="316"/>
      <c r="D36" s="314"/>
      <c r="E36" s="317" t="s">
        <v>126</v>
      </c>
      <c r="F36" s="314"/>
      <c r="G36" s="314" t="s">
        <v>1438</v>
      </c>
      <c r="H36" s="314"/>
      <c r="I36" s="314"/>
      <c r="J36" s="314"/>
      <c r="K36" s="312"/>
    </row>
    <row r="37" s="1" customFormat="1" ht="30.75" customHeight="1">
      <c r="B37" s="315"/>
      <c r="C37" s="316"/>
      <c r="D37" s="314"/>
      <c r="E37" s="317" t="s">
        <v>1439</v>
      </c>
      <c r="F37" s="314"/>
      <c r="G37" s="314" t="s">
        <v>1440</v>
      </c>
      <c r="H37" s="314"/>
      <c r="I37" s="314"/>
      <c r="J37" s="314"/>
      <c r="K37" s="312"/>
    </row>
    <row r="38" s="1" customFormat="1" ht="15" customHeight="1">
      <c r="B38" s="315"/>
      <c r="C38" s="316"/>
      <c r="D38" s="314"/>
      <c r="E38" s="317" t="s">
        <v>50</v>
      </c>
      <c r="F38" s="314"/>
      <c r="G38" s="314" t="s">
        <v>1441</v>
      </c>
      <c r="H38" s="314"/>
      <c r="I38" s="314"/>
      <c r="J38" s="314"/>
      <c r="K38" s="312"/>
    </row>
    <row r="39" s="1" customFormat="1" ht="15" customHeight="1">
      <c r="B39" s="315"/>
      <c r="C39" s="316"/>
      <c r="D39" s="314"/>
      <c r="E39" s="317" t="s">
        <v>51</v>
      </c>
      <c r="F39" s="314"/>
      <c r="G39" s="314" t="s">
        <v>1442</v>
      </c>
      <c r="H39" s="314"/>
      <c r="I39" s="314"/>
      <c r="J39" s="314"/>
      <c r="K39" s="312"/>
    </row>
    <row r="40" s="1" customFormat="1" ht="15" customHeight="1">
      <c r="B40" s="315"/>
      <c r="C40" s="316"/>
      <c r="D40" s="314"/>
      <c r="E40" s="317" t="s">
        <v>127</v>
      </c>
      <c r="F40" s="314"/>
      <c r="G40" s="314" t="s">
        <v>1443</v>
      </c>
      <c r="H40" s="314"/>
      <c r="I40" s="314"/>
      <c r="J40" s="314"/>
      <c r="K40" s="312"/>
    </row>
    <row r="41" s="1" customFormat="1" ht="15" customHeight="1">
      <c r="B41" s="315"/>
      <c r="C41" s="316"/>
      <c r="D41" s="314"/>
      <c r="E41" s="317" t="s">
        <v>128</v>
      </c>
      <c r="F41" s="314"/>
      <c r="G41" s="314" t="s">
        <v>1444</v>
      </c>
      <c r="H41" s="314"/>
      <c r="I41" s="314"/>
      <c r="J41" s="314"/>
      <c r="K41" s="312"/>
    </row>
    <row r="42" s="1" customFormat="1" ht="15" customHeight="1">
      <c r="B42" s="315"/>
      <c r="C42" s="316"/>
      <c r="D42" s="314"/>
      <c r="E42" s="317" t="s">
        <v>1445</v>
      </c>
      <c r="F42" s="314"/>
      <c r="G42" s="314" t="s">
        <v>1446</v>
      </c>
      <c r="H42" s="314"/>
      <c r="I42" s="314"/>
      <c r="J42" s="314"/>
      <c r="K42" s="312"/>
    </row>
    <row r="43" s="1" customFormat="1" ht="15" customHeight="1">
      <c r="B43" s="315"/>
      <c r="C43" s="316"/>
      <c r="D43" s="314"/>
      <c r="E43" s="317"/>
      <c r="F43" s="314"/>
      <c r="G43" s="314" t="s">
        <v>1447</v>
      </c>
      <c r="H43" s="314"/>
      <c r="I43" s="314"/>
      <c r="J43" s="314"/>
      <c r="K43" s="312"/>
    </row>
    <row r="44" s="1" customFormat="1" ht="15" customHeight="1">
      <c r="B44" s="315"/>
      <c r="C44" s="316"/>
      <c r="D44" s="314"/>
      <c r="E44" s="317" t="s">
        <v>1448</v>
      </c>
      <c r="F44" s="314"/>
      <c r="G44" s="314" t="s">
        <v>1449</v>
      </c>
      <c r="H44" s="314"/>
      <c r="I44" s="314"/>
      <c r="J44" s="314"/>
      <c r="K44" s="312"/>
    </row>
    <row r="45" s="1" customFormat="1" ht="15" customHeight="1">
      <c r="B45" s="315"/>
      <c r="C45" s="316"/>
      <c r="D45" s="314"/>
      <c r="E45" s="317" t="s">
        <v>130</v>
      </c>
      <c r="F45" s="314"/>
      <c r="G45" s="314" t="s">
        <v>1450</v>
      </c>
      <c r="H45" s="314"/>
      <c r="I45" s="314"/>
      <c r="J45" s="314"/>
      <c r="K45" s="312"/>
    </row>
    <row r="46" s="1" customFormat="1" ht="12.75" customHeight="1">
      <c r="B46" s="315"/>
      <c r="C46" s="316"/>
      <c r="D46" s="314"/>
      <c r="E46" s="314"/>
      <c r="F46" s="314"/>
      <c r="G46" s="314"/>
      <c r="H46" s="314"/>
      <c r="I46" s="314"/>
      <c r="J46" s="314"/>
      <c r="K46" s="312"/>
    </row>
    <row r="47" s="1" customFormat="1" ht="15" customHeight="1">
      <c r="B47" s="315"/>
      <c r="C47" s="316"/>
      <c r="D47" s="314" t="s">
        <v>1451</v>
      </c>
      <c r="E47" s="314"/>
      <c r="F47" s="314"/>
      <c r="G47" s="314"/>
      <c r="H47" s="314"/>
      <c r="I47" s="314"/>
      <c r="J47" s="314"/>
      <c r="K47" s="312"/>
    </row>
    <row r="48" s="1" customFormat="1" ht="15" customHeight="1">
      <c r="B48" s="315"/>
      <c r="C48" s="316"/>
      <c r="D48" s="316"/>
      <c r="E48" s="314" t="s">
        <v>1452</v>
      </c>
      <c r="F48" s="314"/>
      <c r="G48" s="314"/>
      <c r="H48" s="314"/>
      <c r="I48" s="314"/>
      <c r="J48" s="314"/>
      <c r="K48" s="312"/>
    </row>
    <row r="49" s="1" customFormat="1" ht="15" customHeight="1">
      <c r="B49" s="315"/>
      <c r="C49" s="316"/>
      <c r="D49" s="316"/>
      <c r="E49" s="314" t="s">
        <v>1453</v>
      </c>
      <c r="F49" s="314"/>
      <c r="G49" s="314"/>
      <c r="H49" s="314"/>
      <c r="I49" s="314"/>
      <c r="J49" s="314"/>
      <c r="K49" s="312"/>
    </row>
    <row r="50" s="1" customFormat="1" ht="15" customHeight="1">
      <c r="B50" s="315"/>
      <c r="C50" s="316"/>
      <c r="D50" s="316"/>
      <c r="E50" s="314" t="s">
        <v>1454</v>
      </c>
      <c r="F50" s="314"/>
      <c r="G50" s="314"/>
      <c r="H50" s="314"/>
      <c r="I50" s="314"/>
      <c r="J50" s="314"/>
      <c r="K50" s="312"/>
    </row>
    <row r="51" s="1" customFormat="1" ht="15" customHeight="1">
      <c r="B51" s="315"/>
      <c r="C51" s="316"/>
      <c r="D51" s="314" t="s">
        <v>1455</v>
      </c>
      <c r="E51" s="314"/>
      <c r="F51" s="314"/>
      <c r="G51" s="314"/>
      <c r="H51" s="314"/>
      <c r="I51" s="314"/>
      <c r="J51" s="314"/>
      <c r="K51" s="312"/>
    </row>
    <row r="52" s="1" customFormat="1" ht="25.5" customHeight="1">
      <c r="B52" s="310"/>
      <c r="C52" s="311" t="s">
        <v>1456</v>
      </c>
      <c r="D52" s="311"/>
      <c r="E52" s="311"/>
      <c r="F52" s="311"/>
      <c r="G52" s="311"/>
      <c r="H52" s="311"/>
      <c r="I52" s="311"/>
      <c r="J52" s="311"/>
      <c r="K52" s="312"/>
    </row>
    <row r="53" s="1" customFormat="1" ht="5.25" customHeight="1">
      <c r="B53" s="310"/>
      <c r="C53" s="313"/>
      <c r="D53" s="313"/>
      <c r="E53" s="313"/>
      <c r="F53" s="313"/>
      <c r="G53" s="313"/>
      <c r="H53" s="313"/>
      <c r="I53" s="313"/>
      <c r="J53" s="313"/>
      <c r="K53" s="312"/>
    </row>
    <row r="54" s="1" customFormat="1" ht="15" customHeight="1">
      <c r="B54" s="310"/>
      <c r="C54" s="314" t="s">
        <v>1457</v>
      </c>
      <c r="D54" s="314"/>
      <c r="E54" s="314"/>
      <c r="F54" s="314"/>
      <c r="G54" s="314"/>
      <c r="H54" s="314"/>
      <c r="I54" s="314"/>
      <c r="J54" s="314"/>
      <c r="K54" s="312"/>
    </row>
    <row r="55" s="1" customFormat="1" ht="15" customHeight="1">
      <c r="B55" s="310"/>
      <c r="C55" s="314" t="s">
        <v>1458</v>
      </c>
      <c r="D55" s="314"/>
      <c r="E55" s="314"/>
      <c r="F55" s="314"/>
      <c r="G55" s="314"/>
      <c r="H55" s="314"/>
      <c r="I55" s="314"/>
      <c r="J55" s="314"/>
      <c r="K55" s="312"/>
    </row>
    <row r="56" s="1" customFormat="1" ht="12.75" customHeight="1">
      <c r="B56" s="310"/>
      <c r="C56" s="314"/>
      <c r="D56" s="314"/>
      <c r="E56" s="314"/>
      <c r="F56" s="314"/>
      <c r="G56" s="314"/>
      <c r="H56" s="314"/>
      <c r="I56" s="314"/>
      <c r="J56" s="314"/>
      <c r="K56" s="312"/>
    </row>
    <row r="57" s="1" customFormat="1" ht="15" customHeight="1">
      <c r="B57" s="310"/>
      <c r="C57" s="314" t="s">
        <v>1459</v>
      </c>
      <c r="D57" s="314"/>
      <c r="E57" s="314"/>
      <c r="F57" s="314"/>
      <c r="G57" s="314"/>
      <c r="H57" s="314"/>
      <c r="I57" s="314"/>
      <c r="J57" s="314"/>
      <c r="K57" s="312"/>
    </row>
    <row r="58" s="1" customFormat="1" ht="15" customHeight="1">
      <c r="B58" s="310"/>
      <c r="C58" s="316"/>
      <c r="D58" s="314" t="s">
        <v>1460</v>
      </c>
      <c r="E58" s="314"/>
      <c r="F58" s="314"/>
      <c r="G58" s="314"/>
      <c r="H58" s="314"/>
      <c r="I58" s="314"/>
      <c r="J58" s="314"/>
      <c r="K58" s="312"/>
    </row>
    <row r="59" s="1" customFormat="1" ht="15" customHeight="1">
      <c r="B59" s="310"/>
      <c r="C59" s="316"/>
      <c r="D59" s="314" t="s">
        <v>1461</v>
      </c>
      <c r="E59" s="314"/>
      <c r="F59" s="314"/>
      <c r="G59" s="314"/>
      <c r="H59" s="314"/>
      <c r="I59" s="314"/>
      <c r="J59" s="314"/>
      <c r="K59" s="312"/>
    </row>
    <row r="60" s="1" customFormat="1" ht="15" customHeight="1">
      <c r="B60" s="310"/>
      <c r="C60" s="316"/>
      <c r="D60" s="314" t="s">
        <v>1462</v>
      </c>
      <c r="E60" s="314"/>
      <c r="F60" s="314"/>
      <c r="G60" s="314"/>
      <c r="H60" s="314"/>
      <c r="I60" s="314"/>
      <c r="J60" s="314"/>
      <c r="K60" s="312"/>
    </row>
    <row r="61" s="1" customFormat="1" ht="15" customHeight="1">
      <c r="B61" s="310"/>
      <c r="C61" s="316"/>
      <c r="D61" s="314" t="s">
        <v>1463</v>
      </c>
      <c r="E61" s="314"/>
      <c r="F61" s="314"/>
      <c r="G61" s="314"/>
      <c r="H61" s="314"/>
      <c r="I61" s="314"/>
      <c r="J61" s="314"/>
      <c r="K61" s="312"/>
    </row>
    <row r="62" s="1" customFormat="1" ht="15" customHeight="1">
      <c r="B62" s="310"/>
      <c r="C62" s="316"/>
      <c r="D62" s="319" t="s">
        <v>1464</v>
      </c>
      <c r="E62" s="319"/>
      <c r="F62" s="319"/>
      <c r="G62" s="319"/>
      <c r="H62" s="319"/>
      <c r="I62" s="319"/>
      <c r="J62" s="319"/>
      <c r="K62" s="312"/>
    </row>
    <row r="63" s="1" customFormat="1" ht="15" customHeight="1">
      <c r="B63" s="310"/>
      <c r="C63" s="316"/>
      <c r="D63" s="314" t="s">
        <v>1465</v>
      </c>
      <c r="E63" s="314"/>
      <c r="F63" s="314"/>
      <c r="G63" s="314"/>
      <c r="H63" s="314"/>
      <c r="I63" s="314"/>
      <c r="J63" s="314"/>
      <c r="K63" s="312"/>
    </row>
    <row r="64" s="1" customFormat="1" ht="12.75" customHeight="1">
      <c r="B64" s="310"/>
      <c r="C64" s="316"/>
      <c r="D64" s="316"/>
      <c r="E64" s="320"/>
      <c r="F64" s="316"/>
      <c r="G64" s="316"/>
      <c r="H64" s="316"/>
      <c r="I64" s="316"/>
      <c r="J64" s="316"/>
      <c r="K64" s="312"/>
    </row>
    <row r="65" s="1" customFormat="1" ht="15" customHeight="1">
      <c r="B65" s="310"/>
      <c r="C65" s="316"/>
      <c r="D65" s="314" t="s">
        <v>1466</v>
      </c>
      <c r="E65" s="314"/>
      <c r="F65" s="314"/>
      <c r="G65" s="314"/>
      <c r="H65" s="314"/>
      <c r="I65" s="314"/>
      <c r="J65" s="314"/>
      <c r="K65" s="312"/>
    </row>
    <row r="66" s="1" customFormat="1" ht="15" customHeight="1">
      <c r="B66" s="310"/>
      <c r="C66" s="316"/>
      <c r="D66" s="319" t="s">
        <v>1467</v>
      </c>
      <c r="E66" s="319"/>
      <c r="F66" s="319"/>
      <c r="G66" s="319"/>
      <c r="H66" s="319"/>
      <c r="I66" s="319"/>
      <c r="J66" s="319"/>
      <c r="K66" s="312"/>
    </row>
    <row r="67" s="1" customFormat="1" ht="15" customHeight="1">
      <c r="B67" s="310"/>
      <c r="C67" s="316"/>
      <c r="D67" s="314" t="s">
        <v>1468</v>
      </c>
      <c r="E67" s="314"/>
      <c r="F67" s="314"/>
      <c r="G67" s="314"/>
      <c r="H67" s="314"/>
      <c r="I67" s="314"/>
      <c r="J67" s="314"/>
      <c r="K67" s="312"/>
    </row>
    <row r="68" s="1" customFormat="1" ht="15" customHeight="1">
      <c r="B68" s="310"/>
      <c r="C68" s="316"/>
      <c r="D68" s="314" t="s">
        <v>1469</v>
      </c>
      <c r="E68" s="314"/>
      <c r="F68" s="314"/>
      <c r="G68" s="314"/>
      <c r="H68" s="314"/>
      <c r="I68" s="314"/>
      <c r="J68" s="314"/>
      <c r="K68" s="312"/>
    </row>
    <row r="69" s="1" customFormat="1" ht="15" customHeight="1">
      <c r="B69" s="310"/>
      <c r="C69" s="316"/>
      <c r="D69" s="314" t="s">
        <v>1470</v>
      </c>
      <c r="E69" s="314"/>
      <c r="F69" s="314"/>
      <c r="G69" s="314"/>
      <c r="H69" s="314"/>
      <c r="I69" s="314"/>
      <c r="J69" s="314"/>
      <c r="K69" s="312"/>
    </row>
    <row r="70" s="1" customFormat="1" ht="15" customHeight="1">
      <c r="B70" s="310"/>
      <c r="C70" s="316"/>
      <c r="D70" s="314" t="s">
        <v>1471</v>
      </c>
      <c r="E70" s="314"/>
      <c r="F70" s="314"/>
      <c r="G70" s="314"/>
      <c r="H70" s="314"/>
      <c r="I70" s="314"/>
      <c r="J70" s="314"/>
      <c r="K70" s="312"/>
    </row>
    <row r="71" s="1" customFormat="1" ht="12.75" customHeight="1">
      <c r="B71" s="321"/>
      <c r="C71" s="322"/>
      <c r="D71" s="322"/>
      <c r="E71" s="322"/>
      <c r="F71" s="322"/>
      <c r="G71" s="322"/>
      <c r="H71" s="322"/>
      <c r="I71" s="322"/>
      <c r="J71" s="322"/>
      <c r="K71" s="323"/>
    </row>
    <row r="72" s="1" customFormat="1" ht="18.75" customHeight="1">
      <c r="B72" s="324"/>
      <c r="C72" s="324"/>
      <c r="D72" s="324"/>
      <c r="E72" s="324"/>
      <c r="F72" s="324"/>
      <c r="G72" s="324"/>
      <c r="H72" s="324"/>
      <c r="I72" s="324"/>
      <c r="J72" s="324"/>
      <c r="K72" s="325"/>
    </row>
    <row r="73" s="1" customFormat="1" ht="18.75" customHeight="1">
      <c r="B73" s="325"/>
      <c r="C73" s="325"/>
      <c r="D73" s="325"/>
      <c r="E73" s="325"/>
      <c r="F73" s="325"/>
      <c r="G73" s="325"/>
      <c r="H73" s="325"/>
      <c r="I73" s="325"/>
      <c r="J73" s="325"/>
      <c r="K73" s="325"/>
    </row>
    <row r="74" s="1" customFormat="1" ht="7.5" customHeight="1">
      <c r="B74" s="326"/>
      <c r="C74" s="327"/>
      <c r="D74" s="327"/>
      <c r="E74" s="327"/>
      <c r="F74" s="327"/>
      <c r="G74" s="327"/>
      <c r="H74" s="327"/>
      <c r="I74" s="327"/>
      <c r="J74" s="327"/>
      <c r="K74" s="328"/>
    </row>
    <row r="75" s="1" customFormat="1" ht="45" customHeight="1">
      <c r="B75" s="329"/>
      <c r="C75" s="330" t="s">
        <v>1472</v>
      </c>
      <c r="D75" s="330"/>
      <c r="E75" s="330"/>
      <c r="F75" s="330"/>
      <c r="G75" s="330"/>
      <c r="H75" s="330"/>
      <c r="I75" s="330"/>
      <c r="J75" s="330"/>
      <c r="K75" s="331"/>
    </row>
    <row r="76" s="1" customFormat="1" ht="17.25" customHeight="1">
      <c r="B76" s="329"/>
      <c r="C76" s="332" t="s">
        <v>1473</v>
      </c>
      <c r="D76" s="332"/>
      <c r="E76" s="332"/>
      <c r="F76" s="332" t="s">
        <v>1474</v>
      </c>
      <c r="G76" s="333"/>
      <c r="H76" s="332" t="s">
        <v>51</v>
      </c>
      <c r="I76" s="332" t="s">
        <v>54</v>
      </c>
      <c r="J76" s="332" t="s">
        <v>1475</v>
      </c>
      <c r="K76" s="331"/>
    </row>
    <row r="77" s="1" customFormat="1" ht="17.25" customHeight="1">
      <c r="B77" s="329"/>
      <c r="C77" s="334" t="s">
        <v>1476</v>
      </c>
      <c r="D77" s="334"/>
      <c r="E77" s="334"/>
      <c r="F77" s="335" t="s">
        <v>1477</v>
      </c>
      <c r="G77" s="336"/>
      <c r="H77" s="334"/>
      <c r="I77" s="334"/>
      <c r="J77" s="334" t="s">
        <v>1478</v>
      </c>
      <c r="K77" s="331"/>
    </row>
    <row r="78" s="1" customFormat="1" ht="5.25" customHeight="1">
      <c r="B78" s="329"/>
      <c r="C78" s="337"/>
      <c r="D78" s="337"/>
      <c r="E78" s="337"/>
      <c r="F78" s="337"/>
      <c r="G78" s="338"/>
      <c r="H78" s="337"/>
      <c r="I78" s="337"/>
      <c r="J78" s="337"/>
      <c r="K78" s="331"/>
    </row>
    <row r="79" s="1" customFormat="1" ht="15" customHeight="1">
      <c r="B79" s="329"/>
      <c r="C79" s="317" t="s">
        <v>50</v>
      </c>
      <c r="D79" s="337"/>
      <c r="E79" s="337"/>
      <c r="F79" s="339" t="s">
        <v>1479</v>
      </c>
      <c r="G79" s="338"/>
      <c r="H79" s="317" t="s">
        <v>1480</v>
      </c>
      <c r="I79" s="317" t="s">
        <v>1481</v>
      </c>
      <c r="J79" s="317">
        <v>20</v>
      </c>
      <c r="K79" s="331"/>
    </row>
    <row r="80" s="1" customFormat="1" ht="15" customHeight="1">
      <c r="B80" s="329"/>
      <c r="C80" s="317" t="s">
        <v>1482</v>
      </c>
      <c r="D80" s="317"/>
      <c r="E80" s="317"/>
      <c r="F80" s="339" t="s">
        <v>1479</v>
      </c>
      <c r="G80" s="338"/>
      <c r="H80" s="317" t="s">
        <v>1483</v>
      </c>
      <c r="I80" s="317" t="s">
        <v>1481</v>
      </c>
      <c r="J80" s="317">
        <v>120</v>
      </c>
      <c r="K80" s="331"/>
    </row>
    <row r="81" s="1" customFormat="1" ht="15" customHeight="1">
      <c r="B81" s="340"/>
      <c r="C81" s="317" t="s">
        <v>1484</v>
      </c>
      <c r="D81" s="317"/>
      <c r="E81" s="317"/>
      <c r="F81" s="339" t="s">
        <v>1485</v>
      </c>
      <c r="G81" s="338"/>
      <c r="H81" s="317" t="s">
        <v>1486</v>
      </c>
      <c r="I81" s="317" t="s">
        <v>1481</v>
      </c>
      <c r="J81" s="317">
        <v>50</v>
      </c>
      <c r="K81" s="331"/>
    </row>
    <row r="82" s="1" customFormat="1" ht="15" customHeight="1">
      <c r="B82" s="340"/>
      <c r="C82" s="317" t="s">
        <v>1487</v>
      </c>
      <c r="D82" s="317"/>
      <c r="E82" s="317"/>
      <c r="F82" s="339" t="s">
        <v>1479</v>
      </c>
      <c r="G82" s="338"/>
      <c r="H82" s="317" t="s">
        <v>1488</v>
      </c>
      <c r="I82" s="317" t="s">
        <v>1489</v>
      </c>
      <c r="J82" s="317"/>
      <c r="K82" s="331"/>
    </row>
    <row r="83" s="1" customFormat="1" ht="15" customHeight="1">
      <c r="B83" s="340"/>
      <c r="C83" s="341" t="s">
        <v>1490</v>
      </c>
      <c r="D83" s="341"/>
      <c r="E83" s="341"/>
      <c r="F83" s="342" t="s">
        <v>1485</v>
      </c>
      <c r="G83" s="341"/>
      <c r="H83" s="341" t="s">
        <v>1491</v>
      </c>
      <c r="I83" s="341" t="s">
        <v>1481</v>
      </c>
      <c r="J83" s="341">
        <v>15</v>
      </c>
      <c r="K83" s="331"/>
    </row>
    <row r="84" s="1" customFormat="1" ht="15" customHeight="1">
      <c r="B84" s="340"/>
      <c r="C84" s="341" t="s">
        <v>1492</v>
      </c>
      <c r="D84" s="341"/>
      <c r="E84" s="341"/>
      <c r="F84" s="342" t="s">
        <v>1485</v>
      </c>
      <c r="G84" s="341"/>
      <c r="H84" s="341" t="s">
        <v>1493</v>
      </c>
      <c r="I84" s="341" t="s">
        <v>1481</v>
      </c>
      <c r="J84" s="341">
        <v>15</v>
      </c>
      <c r="K84" s="331"/>
    </row>
    <row r="85" s="1" customFormat="1" ht="15" customHeight="1">
      <c r="B85" s="340"/>
      <c r="C85" s="341" t="s">
        <v>1494</v>
      </c>
      <c r="D85" s="341"/>
      <c r="E85" s="341"/>
      <c r="F85" s="342" t="s">
        <v>1485</v>
      </c>
      <c r="G85" s="341"/>
      <c r="H85" s="341" t="s">
        <v>1495</v>
      </c>
      <c r="I85" s="341" t="s">
        <v>1481</v>
      </c>
      <c r="J85" s="341">
        <v>20</v>
      </c>
      <c r="K85" s="331"/>
    </row>
    <row r="86" s="1" customFormat="1" ht="15" customHeight="1">
      <c r="B86" s="340"/>
      <c r="C86" s="341" t="s">
        <v>1496</v>
      </c>
      <c r="D86" s="341"/>
      <c r="E86" s="341"/>
      <c r="F86" s="342" t="s">
        <v>1485</v>
      </c>
      <c r="G86" s="341"/>
      <c r="H86" s="341" t="s">
        <v>1497</v>
      </c>
      <c r="I86" s="341" t="s">
        <v>1481</v>
      </c>
      <c r="J86" s="341">
        <v>20</v>
      </c>
      <c r="K86" s="331"/>
    </row>
    <row r="87" s="1" customFormat="1" ht="15" customHeight="1">
      <c r="B87" s="340"/>
      <c r="C87" s="317" t="s">
        <v>1498</v>
      </c>
      <c r="D87" s="317"/>
      <c r="E87" s="317"/>
      <c r="F87" s="339" t="s">
        <v>1485</v>
      </c>
      <c r="G87" s="338"/>
      <c r="H87" s="317" t="s">
        <v>1499</v>
      </c>
      <c r="I87" s="317" t="s">
        <v>1481</v>
      </c>
      <c r="J87" s="317">
        <v>50</v>
      </c>
      <c r="K87" s="331"/>
    </row>
    <row r="88" s="1" customFormat="1" ht="15" customHeight="1">
      <c r="B88" s="340"/>
      <c r="C88" s="317" t="s">
        <v>1500</v>
      </c>
      <c r="D88" s="317"/>
      <c r="E88" s="317"/>
      <c r="F88" s="339" t="s">
        <v>1485</v>
      </c>
      <c r="G88" s="338"/>
      <c r="H88" s="317" t="s">
        <v>1501</v>
      </c>
      <c r="I88" s="317" t="s">
        <v>1481</v>
      </c>
      <c r="J88" s="317">
        <v>20</v>
      </c>
      <c r="K88" s="331"/>
    </row>
    <row r="89" s="1" customFormat="1" ht="15" customHeight="1">
      <c r="B89" s="340"/>
      <c r="C89" s="317" t="s">
        <v>1502</v>
      </c>
      <c r="D89" s="317"/>
      <c r="E89" s="317"/>
      <c r="F89" s="339" t="s">
        <v>1485</v>
      </c>
      <c r="G89" s="338"/>
      <c r="H89" s="317" t="s">
        <v>1503</v>
      </c>
      <c r="I89" s="317" t="s">
        <v>1481</v>
      </c>
      <c r="J89" s="317">
        <v>20</v>
      </c>
      <c r="K89" s="331"/>
    </row>
    <row r="90" s="1" customFormat="1" ht="15" customHeight="1">
      <c r="B90" s="340"/>
      <c r="C90" s="317" t="s">
        <v>1504</v>
      </c>
      <c r="D90" s="317"/>
      <c r="E90" s="317"/>
      <c r="F90" s="339" t="s">
        <v>1485</v>
      </c>
      <c r="G90" s="338"/>
      <c r="H90" s="317" t="s">
        <v>1505</v>
      </c>
      <c r="I90" s="317" t="s">
        <v>1481</v>
      </c>
      <c r="J90" s="317">
        <v>50</v>
      </c>
      <c r="K90" s="331"/>
    </row>
    <row r="91" s="1" customFormat="1" ht="15" customHeight="1">
      <c r="B91" s="340"/>
      <c r="C91" s="317" t="s">
        <v>1506</v>
      </c>
      <c r="D91" s="317"/>
      <c r="E91" s="317"/>
      <c r="F91" s="339" t="s">
        <v>1485</v>
      </c>
      <c r="G91" s="338"/>
      <c r="H91" s="317" t="s">
        <v>1506</v>
      </c>
      <c r="I91" s="317" t="s">
        <v>1481</v>
      </c>
      <c r="J91" s="317">
        <v>50</v>
      </c>
      <c r="K91" s="331"/>
    </row>
    <row r="92" s="1" customFormat="1" ht="15" customHeight="1">
      <c r="B92" s="340"/>
      <c r="C92" s="317" t="s">
        <v>1507</v>
      </c>
      <c r="D92" s="317"/>
      <c r="E92" s="317"/>
      <c r="F92" s="339" t="s">
        <v>1485</v>
      </c>
      <c r="G92" s="338"/>
      <c r="H92" s="317" t="s">
        <v>1508</v>
      </c>
      <c r="I92" s="317" t="s">
        <v>1481</v>
      </c>
      <c r="J92" s="317">
        <v>255</v>
      </c>
      <c r="K92" s="331"/>
    </row>
    <row r="93" s="1" customFormat="1" ht="15" customHeight="1">
      <c r="B93" s="340"/>
      <c r="C93" s="317" t="s">
        <v>1509</v>
      </c>
      <c r="D93" s="317"/>
      <c r="E93" s="317"/>
      <c r="F93" s="339" t="s">
        <v>1479</v>
      </c>
      <c r="G93" s="338"/>
      <c r="H93" s="317" t="s">
        <v>1510</v>
      </c>
      <c r="I93" s="317" t="s">
        <v>1511</v>
      </c>
      <c r="J93" s="317"/>
      <c r="K93" s="331"/>
    </row>
    <row r="94" s="1" customFormat="1" ht="15" customHeight="1">
      <c r="B94" s="340"/>
      <c r="C94" s="317" t="s">
        <v>1512</v>
      </c>
      <c r="D94" s="317"/>
      <c r="E94" s="317"/>
      <c r="F94" s="339" t="s">
        <v>1479</v>
      </c>
      <c r="G94" s="338"/>
      <c r="H94" s="317" t="s">
        <v>1513</v>
      </c>
      <c r="I94" s="317" t="s">
        <v>1514</v>
      </c>
      <c r="J94" s="317"/>
      <c r="K94" s="331"/>
    </row>
    <row r="95" s="1" customFormat="1" ht="15" customHeight="1">
      <c r="B95" s="340"/>
      <c r="C95" s="317" t="s">
        <v>1515</v>
      </c>
      <c r="D95" s="317"/>
      <c r="E95" s="317"/>
      <c r="F95" s="339" t="s">
        <v>1479</v>
      </c>
      <c r="G95" s="338"/>
      <c r="H95" s="317" t="s">
        <v>1515</v>
      </c>
      <c r="I95" s="317" t="s">
        <v>1514</v>
      </c>
      <c r="J95" s="317"/>
      <c r="K95" s="331"/>
    </row>
    <row r="96" s="1" customFormat="1" ht="15" customHeight="1">
      <c r="B96" s="340"/>
      <c r="C96" s="317" t="s">
        <v>35</v>
      </c>
      <c r="D96" s="317"/>
      <c r="E96" s="317"/>
      <c r="F96" s="339" t="s">
        <v>1479</v>
      </c>
      <c r="G96" s="338"/>
      <c r="H96" s="317" t="s">
        <v>1516</v>
      </c>
      <c r="I96" s="317" t="s">
        <v>1514</v>
      </c>
      <c r="J96" s="317"/>
      <c r="K96" s="331"/>
    </row>
    <row r="97" s="1" customFormat="1" ht="15" customHeight="1">
      <c r="B97" s="340"/>
      <c r="C97" s="317" t="s">
        <v>45</v>
      </c>
      <c r="D97" s="317"/>
      <c r="E97" s="317"/>
      <c r="F97" s="339" t="s">
        <v>1479</v>
      </c>
      <c r="G97" s="338"/>
      <c r="H97" s="317" t="s">
        <v>1517</v>
      </c>
      <c r="I97" s="317" t="s">
        <v>1514</v>
      </c>
      <c r="J97" s="317"/>
      <c r="K97" s="331"/>
    </row>
    <row r="98" s="1" customFormat="1" ht="15" customHeight="1">
      <c r="B98" s="343"/>
      <c r="C98" s="344"/>
      <c r="D98" s="344"/>
      <c r="E98" s="344"/>
      <c r="F98" s="344"/>
      <c r="G98" s="344"/>
      <c r="H98" s="344"/>
      <c r="I98" s="344"/>
      <c r="J98" s="344"/>
      <c r="K98" s="345"/>
    </row>
    <row r="99" s="1" customFormat="1" ht="18.75" customHeight="1">
      <c r="B99" s="346"/>
      <c r="C99" s="347"/>
      <c r="D99" s="347"/>
      <c r="E99" s="347"/>
      <c r="F99" s="347"/>
      <c r="G99" s="347"/>
      <c r="H99" s="347"/>
      <c r="I99" s="347"/>
      <c r="J99" s="347"/>
      <c r="K99" s="346"/>
    </row>
    <row r="100" s="1" customFormat="1" ht="18.75" customHeight="1">
      <c r="B100" s="325"/>
      <c r="C100" s="325"/>
      <c r="D100" s="325"/>
      <c r="E100" s="325"/>
      <c r="F100" s="325"/>
      <c r="G100" s="325"/>
      <c r="H100" s="325"/>
      <c r="I100" s="325"/>
      <c r="J100" s="325"/>
      <c r="K100" s="325"/>
    </row>
    <row r="101" s="1" customFormat="1" ht="7.5" customHeight="1">
      <c r="B101" s="326"/>
      <c r="C101" s="327"/>
      <c r="D101" s="327"/>
      <c r="E101" s="327"/>
      <c r="F101" s="327"/>
      <c r="G101" s="327"/>
      <c r="H101" s="327"/>
      <c r="I101" s="327"/>
      <c r="J101" s="327"/>
      <c r="K101" s="328"/>
    </row>
    <row r="102" s="1" customFormat="1" ht="45" customHeight="1">
      <c r="B102" s="329"/>
      <c r="C102" s="330" t="s">
        <v>1518</v>
      </c>
      <c r="D102" s="330"/>
      <c r="E102" s="330"/>
      <c r="F102" s="330"/>
      <c r="G102" s="330"/>
      <c r="H102" s="330"/>
      <c r="I102" s="330"/>
      <c r="J102" s="330"/>
      <c r="K102" s="331"/>
    </row>
    <row r="103" s="1" customFormat="1" ht="17.25" customHeight="1">
      <c r="B103" s="329"/>
      <c r="C103" s="332" t="s">
        <v>1473</v>
      </c>
      <c r="D103" s="332"/>
      <c r="E103" s="332"/>
      <c r="F103" s="332" t="s">
        <v>1474</v>
      </c>
      <c r="G103" s="333"/>
      <c r="H103" s="332" t="s">
        <v>51</v>
      </c>
      <c r="I103" s="332" t="s">
        <v>54</v>
      </c>
      <c r="J103" s="332" t="s">
        <v>1475</v>
      </c>
      <c r="K103" s="331"/>
    </row>
    <row r="104" s="1" customFormat="1" ht="17.25" customHeight="1">
      <c r="B104" s="329"/>
      <c r="C104" s="334" t="s">
        <v>1476</v>
      </c>
      <c r="D104" s="334"/>
      <c r="E104" s="334"/>
      <c r="F104" s="335" t="s">
        <v>1477</v>
      </c>
      <c r="G104" s="336"/>
      <c r="H104" s="334"/>
      <c r="I104" s="334"/>
      <c r="J104" s="334" t="s">
        <v>1478</v>
      </c>
      <c r="K104" s="331"/>
    </row>
    <row r="105" s="1" customFormat="1" ht="5.25" customHeight="1">
      <c r="B105" s="329"/>
      <c r="C105" s="332"/>
      <c r="D105" s="332"/>
      <c r="E105" s="332"/>
      <c r="F105" s="332"/>
      <c r="G105" s="348"/>
      <c r="H105" s="332"/>
      <c r="I105" s="332"/>
      <c r="J105" s="332"/>
      <c r="K105" s="331"/>
    </row>
    <row r="106" s="1" customFormat="1" ht="15" customHeight="1">
      <c r="B106" s="329"/>
      <c r="C106" s="317" t="s">
        <v>50</v>
      </c>
      <c r="D106" s="337"/>
      <c r="E106" s="337"/>
      <c r="F106" s="339" t="s">
        <v>1479</v>
      </c>
      <c r="G106" s="348"/>
      <c r="H106" s="317" t="s">
        <v>1519</v>
      </c>
      <c r="I106" s="317" t="s">
        <v>1481</v>
      </c>
      <c r="J106" s="317">
        <v>20</v>
      </c>
      <c r="K106" s="331"/>
    </row>
    <row r="107" s="1" customFormat="1" ht="15" customHeight="1">
      <c r="B107" s="329"/>
      <c r="C107" s="317" t="s">
        <v>1482</v>
      </c>
      <c r="D107" s="317"/>
      <c r="E107" s="317"/>
      <c r="F107" s="339" t="s">
        <v>1479</v>
      </c>
      <c r="G107" s="317"/>
      <c r="H107" s="317" t="s">
        <v>1519</v>
      </c>
      <c r="I107" s="317" t="s">
        <v>1481</v>
      </c>
      <c r="J107" s="317">
        <v>120</v>
      </c>
      <c r="K107" s="331"/>
    </row>
    <row r="108" s="1" customFormat="1" ht="15" customHeight="1">
      <c r="B108" s="340"/>
      <c r="C108" s="317" t="s">
        <v>1484</v>
      </c>
      <c r="D108" s="317"/>
      <c r="E108" s="317"/>
      <c r="F108" s="339" t="s">
        <v>1485</v>
      </c>
      <c r="G108" s="317"/>
      <c r="H108" s="317" t="s">
        <v>1519</v>
      </c>
      <c r="I108" s="317" t="s">
        <v>1481</v>
      </c>
      <c r="J108" s="317">
        <v>50</v>
      </c>
      <c r="K108" s="331"/>
    </row>
    <row r="109" s="1" customFormat="1" ht="15" customHeight="1">
      <c r="B109" s="340"/>
      <c r="C109" s="317" t="s">
        <v>1487</v>
      </c>
      <c r="D109" s="317"/>
      <c r="E109" s="317"/>
      <c r="F109" s="339" t="s">
        <v>1479</v>
      </c>
      <c r="G109" s="317"/>
      <c r="H109" s="317" t="s">
        <v>1519</v>
      </c>
      <c r="I109" s="317" t="s">
        <v>1489</v>
      </c>
      <c r="J109" s="317"/>
      <c r="K109" s="331"/>
    </row>
    <row r="110" s="1" customFormat="1" ht="15" customHeight="1">
      <c r="B110" s="340"/>
      <c r="C110" s="317" t="s">
        <v>1498</v>
      </c>
      <c r="D110" s="317"/>
      <c r="E110" s="317"/>
      <c r="F110" s="339" t="s">
        <v>1485</v>
      </c>
      <c r="G110" s="317"/>
      <c r="H110" s="317" t="s">
        <v>1519</v>
      </c>
      <c r="I110" s="317" t="s">
        <v>1481</v>
      </c>
      <c r="J110" s="317">
        <v>50</v>
      </c>
      <c r="K110" s="331"/>
    </row>
    <row r="111" s="1" customFormat="1" ht="15" customHeight="1">
      <c r="B111" s="340"/>
      <c r="C111" s="317" t="s">
        <v>1506</v>
      </c>
      <c r="D111" s="317"/>
      <c r="E111" s="317"/>
      <c r="F111" s="339" t="s">
        <v>1485</v>
      </c>
      <c r="G111" s="317"/>
      <c r="H111" s="317" t="s">
        <v>1519</v>
      </c>
      <c r="I111" s="317" t="s">
        <v>1481</v>
      </c>
      <c r="J111" s="317">
        <v>50</v>
      </c>
      <c r="K111" s="331"/>
    </row>
    <row r="112" s="1" customFormat="1" ht="15" customHeight="1">
      <c r="B112" s="340"/>
      <c r="C112" s="317" t="s">
        <v>1504</v>
      </c>
      <c r="D112" s="317"/>
      <c r="E112" s="317"/>
      <c r="F112" s="339" t="s">
        <v>1485</v>
      </c>
      <c r="G112" s="317"/>
      <c r="H112" s="317" t="s">
        <v>1519</v>
      </c>
      <c r="I112" s="317" t="s">
        <v>1481</v>
      </c>
      <c r="J112" s="317">
        <v>50</v>
      </c>
      <c r="K112" s="331"/>
    </row>
    <row r="113" s="1" customFormat="1" ht="15" customHeight="1">
      <c r="B113" s="340"/>
      <c r="C113" s="317" t="s">
        <v>50</v>
      </c>
      <c r="D113" s="317"/>
      <c r="E113" s="317"/>
      <c r="F113" s="339" t="s">
        <v>1479</v>
      </c>
      <c r="G113" s="317"/>
      <c r="H113" s="317" t="s">
        <v>1520</v>
      </c>
      <c r="I113" s="317" t="s">
        <v>1481</v>
      </c>
      <c r="J113" s="317">
        <v>20</v>
      </c>
      <c r="K113" s="331"/>
    </row>
    <row r="114" s="1" customFormat="1" ht="15" customHeight="1">
      <c r="B114" s="340"/>
      <c r="C114" s="317" t="s">
        <v>1521</v>
      </c>
      <c r="D114" s="317"/>
      <c r="E114" s="317"/>
      <c r="F114" s="339" t="s">
        <v>1479</v>
      </c>
      <c r="G114" s="317"/>
      <c r="H114" s="317" t="s">
        <v>1522</v>
      </c>
      <c r="I114" s="317" t="s">
        <v>1481</v>
      </c>
      <c r="J114" s="317">
        <v>120</v>
      </c>
      <c r="K114" s="331"/>
    </row>
    <row r="115" s="1" customFormat="1" ht="15" customHeight="1">
      <c r="B115" s="340"/>
      <c r="C115" s="317" t="s">
        <v>35</v>
      </c>
      <c r="D115" s="317"/>
      <c r="E115" s="317"/>
      <c r="F115" s="339" t="s">
        <v>1479</v>
      </c>
      <c r="G115" s="317"/>
      <c r="H115" s="317" t="s">
        <v>1523</v>
      </c>
      <c r="I115" s="317" t="s">
        <v>1514</v>
      </c>
      <c r="J115" s="317"/>
      <c r="K115" s="331"/>
    </row>
    <row r="116" s="1" customFormat="1" ht="15" customHeight="1">
      <c r="B116" s="340"/>
      <c r="C116" s="317" t="s">
        <v>45</v>
      </c>
      <c r="D116" s="317"/>
      <c r="E116" s="317"/>
      <c r="F116" s="339" t="s">
        <v>1479</v>
      </c>
      <c r="G116" s="317"/>
      <c r="H116" s="317" t="s">
        <v>1524</v>
      </c>
      <c r="I116" s="317" t="s">
        <v>1514</v>
      </c>
      <c r="J116" s="317"/>
      <c r="K116" s="331"/>
    </row>
    <row r="117" s="1" customFormat="1" ht="15" customHeight="1">
      <c r="B117" s="340"/>
      <c r="C117" s="317" t="s">
        <v>54</v>
      </c>
      <c r="D117" s="317"/>
      <c r="E117" s="317"/>
      <c r="F117" s="339" t="s">
        <v>1479</v>
      </c>
      <c r="G117" s="317"/>
      <c r="H117" s="317" t="s">
        <v>1525</v>
      </c>
      <c r="I117" s="317" t="s">
        <v>1526</v>
      </c>
      <c r="J117" s="317"/>
      <c r="K117" s="331"/>
    </row>
    <row r="118" s="1" customFormat="1" ht="15" customHeight="1">
      <c r="B118" s="343"/>
      <c r="C118" s="349"/>
      <c r="D118" s="349"/>
      <c r="E118" s="349"/>
      <c r="F118" s="349"/>
      <c r="G118" s="349"/>
      <c r="H118" s="349"/>
      <c r="I118" s="349"/>
      <c r="J118" s="349"/>
      <c r="K118" s="345"/>
    </row>
    <row r="119" s="1" customFormat="1" ht="18.75" customHeight="1">
      <c r="B119" s="350"/>
      <c r="C119" s="314"/>
      <c r="D119" s="314"/>
      <c r="E119" s="314"/>
      <c r="F119" s="351"/>
      <c r="G119" s="314"/>
      <c r="H119" s="314"/>
      <c r="I119" s="314"/>
      <c r="J119" s="314"/>
      <c r="K119" s="350"/>
    </row>
    <row r="120" s="1" customFormat="1" ht="18.75" customHeight="1">
      <c r="B120" s="325"/>
      <c r="C120" s="325"/>
      <c r="D120" s="325"/>
      <c r="E120" s="325"/>
      <c r="F120" s="325"/>
      <c r="G120" s="325"/>
      <c r="H120" s="325"/>
      <c r="I120" s="325"/>
      <c r="J120" s="325"/>
      <c r="K120" s="325"/>
    </row>
    <row r="121" s="1" customFormat="1" ht="7.5" customHeight="1">
      <c r="B121" s="352"/>
      <c r="C121" s="353"/>
      <c r="D121" s="353"/>
      <c r="E121" s="353"/>
      <c r="F121" s="353"/>
      <c r="G121" s="353"/>
      <c r="H121" s="353"/>
      <c r="I121" s="353"/>
      <c r="J121" s="353"/>
      <c r="K121" s="354"/>
    </row>
    <row r="122" s="1" customFormat="1" ht="45" customHeight="1">
      <c r="B122" s="355"/>
      <c r="C122" s="308" t="s">
        <v>1527</v>
      </c>
      <c r="D122" s="308"/>
      <c r="E122" s="308"/>
      <c r="F122" s="308"/>
      <c r="G122" s="308"/>
      <c r="H122" s="308"/>
      <c r="I122" s="308"/>
      <c r="J122" s="308"/>
      <c r="K122" s="356"/>
    </row>
    <row r="123" s="1" customFormat="1" ht="17.25" customHeight="1">
      <c r="B123" s="357"/>
      <c r="C123" s="332" t="s">
        <v>1473</v>
      </c>
      <c r="D123" s="332"/>
      <c r="E123" s="332"/>
      <c r="F123" s="332" t="s">
        <v>1474</v>
      </c>
      <c r="G123" s="333"/>
      <c r="H123" s="332" t="s">
        <v>51</v>
      </c>
      <c r="I123" s="332" t="s">
        <v>54</v>
      </c>
      <c r="J123" s="332" t="s">
        <v>1475</v>
      </c>
      <c r="K123" s="358"/>
    </row>
    <row r="124" s="1" customFormat="1" ht="17.25" customHeight="1">
      <c r="B124" s="357"/>
      <c r="C124" s="334" t="s">
        <v>1476</v>
      </c>
      <c r="D124" s="334"/>
      <c r="E124" s="334"/>
      <c r="F124" s="335" t="s">
        <v>1477</v>
      </c>
      <c r="G124" s="336"/>
      <c r="H124" s="334"/>
      <c r="I124" s="334"/>
      <c r="J124" s="334" t="s">
        <v>1478</v>
      </c>
      <c r="K124" s="358"/>
    </row>
    <row r="125" s="1" customFormat="1" ht="5.25" customHeight="1">
      <c r="B125" s="359"/>
      <c r="C125" s="337"/>
      <c r="D125" s="337"/>
      <c r="E125" s="337"/>
      <c r="F125" s="337"/>
      <c r="G125" s="317"/>
      <c r="H125" s="337"/>
      <c r="I125" s="337"/>
      <c r="J125" s="337"/>
      <c r="K125" s="360"/>
    </row>
    <row r="126" s="1" customFormat="1" ht="15" customHeight="1">
      <c r="B126" s="359"/>
      <c r="C126" s="317" t="s">
        <v>1482</v>
      </c>
      <c r="D126" s="337"/>
      <c r="E126" s="337"/>
      <c r="F126" s="339" t="s">
        <v>1479</v>
      </c>
      <c r="G126" s="317"/>
      <c r="H126" s="317" t="s">
        <v>1519</v>
      </c>
      <c r="I126" s="317" t="s">
        <v>1481</v>
      </c>
      <c r="J126" s="317">
        <v>120</v>
      </c>
      <c r="K126" s="361"/>
    </row>
    <row r="127" s="1" customFormat="1" ht="15" customHeight="1">
      <c r="B127" s="359"/>
      <c r="C127" s="317" t="s">
        <v>1528</v>
      </c>
      <c r="D127" s="317"/>
      <c r="E127" s="317"/>
      <c r="F127" s="339" t="s">
        <v>1479</v>
      </c>
      <c r="G127" s="317"/>
      <c r="H127" s="317" t="s">
        <v>1529</v>
      </c>
      <c r="I127" s="317" t="s">
        <v>1481</v>
      </c>
      <c r="J127" s="317" t="s">
        <v>1530</v>
      </c>
      <c r="K127" s="361"/>
    </row>
    <row r="128" s="1" customFormat="1" ht="15" customHeight="1">
      <c r="B128" s="359"/>
      <c r="C128" s="317" t="s">
        <v>1427</v>
      </c>
      <c r="D128" s="317"/>
      <c r="E128" s="317"/>
      <c r="F128" s="339" t="s">
        <v>1479</v>
      </c>
      <c r="G128" s="317"/>
      <c r="H128" s="317" t="s">
        <v>1531</v>
      </c>
      <c r="I128" s="317" t="s">
        <v>1481</v>
      </c>
      <c r="J128" s="317" t="s">
        <v>1530</v>
      </c>
      <c r="K128" s="361"/>
    </row>
    <row r="129" s="1" customFormat="1" ht="15" customHeight="1">
      <c r="B129" s="359"/>
      <c r="C129" s="317" t="s">
        <v>1490</v>
      </c>
      <c r="D129" s="317"/>
      <c r="E129" s="317"/>
      <c r="F129" s="339" t="s">
        <v>1485</v>
      </c>
      <c r="G129" s="317"/>
      <c r="H129" s="317" t="s">
        <v>1491</v>
      </c>
      <c r="I129" s="317" t="s">
        <v>1481</v>
      </c>
      <c r="J129" s="317">
        <v>15</v>
      </c>
      <c r="K129" s="361"/>
    </row>
    <row r="130" s="1" customFormat="1" ht="15" customHeight="1">
      <c r="B130" s="359"/>
      <c r="C130" s="341" t="s">
        <v>1492</v>
      </c>
      <c r="D130" s="341"/>
      <c r="E130" s="341"/>
      <c r="F130" s="342" t="s">
        <v>1485</v>
      </c>
      <c r="G130" s="341"/>
      <c r="H130" s="341" t="s">
        <v>1493</v>
      </c>
      <c r="I130" s="341" t="s">
        <v>1481</v>
      </c>
      <c r="J130" s="341">
        <v>15</v>
      </c>
      <c r="K130" s="361"/>
    </row>
    <row r="131" s="1" customFormat="1" ht="15" customHeight="1">
      <c r="B131" s="359"/>
      <c r="C131" s="341" t="s">
        <v>1494</v>
      </c>
      <c r="D131" s="341"/>
      <c r="E131" s="341"/>
      <c r="F131" s="342" t="s">
        <v>1485</v>
      </c>
      <c r="G131" s="341"/>
      <c r="H131" s="341" t="s">
        <v>1495</v>
      </c>
      <c r="I131" s="341" t="s">
        <v>1481</v>
      </c>
      <c r="J131" s="341">
        <v>20</v>
      </c>
      <c r="K131" s="361"/>
    </row>
    <row r="132" s="1" customFormat="1" ht="15" customHeight="1">
      <c r="B132" s="359"/>
      <c r="C132" s="341" t="s">
        <v>1496</v>
      </c>
      <c r="D132" s="341"/>
      <c r="E132" s="341"/>
      <c r="F132" s="342" t="s">
        <v>1485</v>
      </c>
      <c r="G132" s="341"/>
      <c r="H132" s="341" t="s">
        <v>1497</v>
      </c>
      <c r="I132" s="341" t="s">
        <v>1481</v>
      </c>
      <c r="J132" s="341">
        <v>20</v>
      </c>
      <c r="K132" s="361"/>
    </row>
    <row r="133" s="1" customFormat="1" ht="15" customHeight="1">
      <c r="B133" s="359"/>
      <c r="C133" s="317" t="s">
        <v>1484</v>
      </c>
      <c r="D133" s="317"/>
      <c r="E133" s="317"/>
      <c r="F133" s="339" t="s">
        <v>1485</v>
      </c>
      <c r="G133" s="317"/>
      <c r="H133" s="317" t="s">
        <v>1519</v>
      </c>
      <c r="I133" s="317" t="s">
        <v>1481</v>
      </c>
      <c r="J133" s="317">
        <v>50</v>
      </c>
      <c r="K133" s="361"/>
    </row>
    <row r="134" s="1" customFormat="1" ht="15" customHeight="1">
      <c r="B134" s="359"/>
      <c r="C134" s="317" t="s">
        <v>1498</v>
      </c>
      <c r="D134" s="317"/>
      <c r="E134" s="317"/>
      <c r="F134" s="339" t="s">
        <v>1485</v>
      </c>
      <c r="G134" s="317"/>
      <c r="H134" s="317" t="s">
        <v>1519</v>
      </c>
      <c r="I134" s="317" t="s">
        <v>1481</v>
      </c>
      <c r="J134" s="317">
        <v>50</v>
      </c>
      <c r="K134" s="361"/>
    </row>
    <row r="135" s="1" customFormat="1" ht="15" customHeight="1">
      <c r="B135" s="359"/>
      <c r="C135" s="317" t="s">
        <v>1504</v>
      </c>
      <c r="D135" s="317"/>
      <c r="E135" s="317"/>
      <c r="F135" s="339" t="s">
        <v>1485</v>
      </c>
      <c r="G135" s="317"/>
      <c r="H135" s="317" t="s">
        <v>1519</v>
      </c>
      <c r="I135" s="317" t="s">
        <v>1481</v>
      </c>
      <c r="J135" s="317">
        <v>50</v>
      </c>
      <c r="K135" s="361"/>
    </row>
    <row r="136" s="1" customFormat="1" ht="15" customHeight="1">
      <c r="B136" s="359"/>
      <c r="C136" s="317" t="s">
        <v>1506</v>
      </c>
      <c r="D136" s="317"/>
      <c r="E136" s="317"/>
      <c r="F136" s="339" t="s">
        <v>1485</v>
      </c>
      <c r="G136" s="317"/>
      <c r="H136" s="317" t="s">
        <v>1519</v>
      </c>
      <c r="I136" s="317" t="s">
        <v>1481</v>
      </c>
      <c r="J136" s="317">
        <v>50</v>
      </c>
      <c r="K136" s="361"/>
    </row>
    <row r="137" s="1" customFormat="1" ht="15" customHeight="1">
      <c r="B137" s="359"/>
      <c r="C137" s="317" t="s">
        <v>1507</v>
      </c>
      <c r="D137" s="317"/>
      <c r="E137" s="317"/>
      <c r="F137" s="339" t="s">
        <v>1485</v>
      </c>
      <c r="G137" s="317"/>
      <c r="H137" s="317" t="s">
        <v>1532</v>
      </c>
      <c r="I137" s="317" t="s">
        <v>1481</v>
      </c>
      <c r="J137" s="317">
        <v>255</v>
      </c>
      <c r="K137" s="361"/>
    </row>
    <row r="138" s="1" customFormat="1" ht="15" customHeight="1">
      <c r="B138" s="359"/>
      <c r="C138" s="317" t="s">
        <v>1509</v>
      </c>
      <c r="D138" s="317"/>
      <c r="E138" s="317"/>
      <c r="F138" s="339" t="s">
        <v>1479</v>
      </c>
      <c r="G138" s="317"/>
      <c r="H138" s="317" t="s">
        <v>1533</v>
      </c>
      <c r="I138" s="317" t="s">
        <v>1511</v>
      </c>
      <c r="J138" s="317"/>
      <c r="K138" s="361"/>
    </row>
    <row r="139" s="1" customFormat="1" ht="15" customHeight="1">
      <c r="B139" s="359"/>
      <c r="C139" s="317" t="s">
        <v>1512</v>
      </c>
      <c r="D139" s="317"/>
      <c r="E139" s="317"/>
      <c r="F139" s="339" t="s">
        <v>1479</v>
      </c>
      <c r="G139" s="317"/>
      <c r="H139" s="317" t="s">
        <v>1534</v>
      </c>
      <c r="I139" s="317" t="s">
        <v>1514</v>
      </c>
      <c r="J139" s="317"/>
      <c r="K139" s="361"/>
    </row>
    <row r="140" s="1" customFormat="1" ht="15" customHeight="1">
      <c r="B140" s="359"/>
      <c r="C140" s="317" t="s">
        <v>1515</v>
      </c>
      <c r="D140" s="317"/>
      <c r="E140" s="317"/>
      <c r="F140" s="339" t="s">
        <v>1479</v>
      </c>
      <c r="G140" s="317"/>
      <c r="H140" s="317" t="s">
        <v>1515</v>
      </c>
      <c r="I140" s="317" t="s">
        <v>1514</v>
      </c>
      <c r="J140" s="317"/>
      <c r="K140" s="361"/>
    </row>
    <row r="141" s="1" customFormat="1" ht="15" customHeight="1">
      <c r="B141" s="359"/>
      <c r="C141" s="317" t="s">
        <v>35</v>
      </c>
      <c r="D141" s="317"/>
      <c r="E141" s="317"/>
      <c r="F141" s="339" t="s">
        <v>1479</v>
      </c>
      <c r="G141" s="317"/>
      <c r="H141" s="317" t="s">
        <v>1535</v>
      </c>
      <c r="I141" s="317" t="s">
        <v>1514</v>
      </c>
      <c r="J141" s="317"/>
      <c r="K141" s="361"/>
    </row>
    <row r="142" s="1" customFormat="1" ht="15" customHeight="1">
      <c r="B142" s="359"/>
      <c r="C142" s="317" t="s">
        <v>1536</v>
      </c>
      <c r="D142" s="317"/>
      <c r="E142" s="317"/>
      <c r="F142" s="339" t="s">
        <v>1479</v>
      </c>
      <c r="G142" s="317"/>
      <c r="H142" s="317" t="s">
        <v>1537</v>
      </c>
      <c r="I142" s="317" t="s">
        <v>1514</v>
      </c>
      <c r="J142" s="317"/>
      <c r="K142" s="361"/>
    </row>
    <row r="143" s="1" customFormat="1" ht="15" customHeight="1">
      <c r="B143" s="362"/>
      <c r="C143" s="363"/>
      <c r="D143" s="363"/>
      <c r="E143" s="363"/>
      <c r="F143" s="363"/>
      <c r="G143" s="363"/>
      <c r="H143" s="363"/>
      <c r="I143" s="363"/>
      <c r="J143" s="363"/>
      <c r="K143" s="364"/>
    </row>
    <row r="144" s="1" customFormat="1" ht="18.75" customHeight="1">
      <c r="B144" s="314"/>
      <c r="C144" s="314"/>
      <c r="D144" s="314"/>
      <c r="E144" s="314"/>
      <c r="F144" s="351"/>
      <c r="G144" s="314"/>
      <c r="H144" s="314"/>
      <c r="I144" s="314"/>
      <c r="J144" s="314"/>
      <c r="K144" s="314"/>
    </row>
    <row r="145" s="1" customFormat="1" ht="18.75" customHeight="1">
      <c r="B145" s="325"/>
      <c r="C145" s="325"/>
      <c r="D145" s="325"/>
      <c r="E145" s="325"/>
      <c r="F145" s="325"/>
      <c r="G145" s="325"/>
      <c r="H145" s="325"/>
      <c r="I145" s="325"/>
      <c r="J145" s="325"/>
      <c r="K145" s="325"/>
    </row>
    <row r="146" s="1" customFormat="1" ht="7.5" customHeight="1">
      <c r="B146" s="326"/>
      <c r="C146" s="327"/>
      <c r="D146" s="327"/>
      <c r="E146" s="327"/>
      <c r="F146" s="327"/>
      <c r="G146" s="327"/>
      <c r="H146" s="327"/>
      <c r="I146" s="327"/>
      <c r="J146" s="327"/>
      <c r="K146" s="328"/>
    </row>
    <row r="147" s="1" customFormat="1" ht="45" customHeight="1">
      <c r="B147" s="329"/>
      <c r="C147" s="330" t="s">
        <v>1538</v>
      </c>
      <c r="D147" s="330"/>
      <c r="E147" s="330"/>
      <c r="F147" s="330"/>
      <c r="G147" s="330"/>
      <c r="H147" s="330"/>
      <c r="I147" s="330"/>
      <c r="J147" s="330"/>
      <c r="K147" s="331"/>
    </row>
    <row r="148" s="1" customFormat="1" ht="17.25" customHeight="1">
      <c r="B148" s="329"/>
      <c r="C148" s="332" t="s">
        <v>1473</v>
      </c>
      <c r="D148" s="332"/>
      <c r="E148" s="332"/>
      <c r="F148" s="332" t="s">
        <v>1474</v>
      </c>
      <c r="G148" s="333"/>
      <c r="H148" s="332" t="s">
        <v>51</v>
      </c>
      <c r="I148" s="332" t="s">
        <v>54</v>
      </c>
      <c r="J148" s="332" t="s">
        <v>1475</v>
      </c>
      <c r="K148" s="331"/>
    </row>
    <row r="149" s="1" customFormat="1" ht="17.25" customHeight="1">
      <c r="B149" s="329"/>
      <c r="C149" s="334" t="s">
        <v>1476</v>
      </c>
      <c r="D149" s="334"/>
      <c r="E149" s="334"/>
      <c r="F149" s="335" t="s">
        <v>1477</v>
      </c>
      <c r="G149" s="336"/>
      <c r="H149" s="334"/>
      <c r="I149" s="334"/>
      <c r="J149" s="334" t="s">
        <v>1478</v>
      </c>
      <c r="K149" s="331"/>
    </row>
    <row r="150" s="1" customFormat="1" ht="5.25" customHeight="1">
      <c r="B150" s="340"/>
      <c r="C150" s="337"/>
      <c r="D150" s="337"/>
      <c r="E150" s="337"/>
      <c r="F150" s="337"/>
      <c r="G150" s="338"/>
      <c r="H150" s="337"/>
      <c r="I150" s="337"/>
      <c r="J150" s="337"/>
      <c r="K150" s="361"/>
    </row>
    <row r="151" s="1" customFormat="1" ht="15" customHeight="1">
      <c r="B151" s="340"/>
      <c r="C151" s="365" t="s">
        <v>1482</v>
      </c>
      <c r="D151" s="317"/>
      <c r="E151" s="317"/>
      <c r="F151" s="366" t="s">
        <v>1479</v>
      </c>
      <c r="G151" s="317"/>
      <c r="H151" s="365" t="s">
        <v>1519</v>
      </c>
      <c r="I151" s="365" t="s">
        <v>1481</v>
      </c>
      <c r="J151" s="365">
        <v>120</v>
      </c>
      <c r="K151" s="361"/>
    </row>
    <row r="152" s="1" customFormat="1" ht="15" customHeight="1">
      <c r="B152" s="340"/>
      <c r="C152" s="365" t="s">
        <v>1528</v>
      </c>
      <c r="D152" s="317"/>
      <c r="E152" s="317"/>
      <c r="F152" s="366" t="s">
        <v>1479</v>
      </c>
      <c r="G152" s="317"/>
      <c r="H152" s="365" t="s">
        <v>1539</v>
      </c>
      <c r="I152" s="365" t="s">
        <v>1481</v>
      </c>
      <c r="J152" s="365" t="s">
        <v>1530</v>
      </c>
      <c r="K152" s="361"/>
    </row>
    <row r="153" s="1" customFormat="1" ht="15" customHeight="1">
      <c r="B153" s="340"/>
      <c r="C153" s="365" t="s">
        <v>1427</v>
      </c>
      <c r="D153" s="317"/>
      <c r="E153" s="317"/>
      <c r="F153" s="366" t="s">
        <v>1479</v>
      </c>
      <c r="G153" s="317"/>
      <c r="H153" s="365" t="s">
        <v>1540</v>
      </c>
      <c r="I153" s="365" t="s">
        <v>1481</v>
      </c>
      <c r="J153" s="365" t="s">
        <v>1530</v>
      </c>
      <c r="K153" s="361"/>
    </row>
    <row r="154" s="1" customFormat="1" ht="15" customHeight="1">
      <c r="B154" s="340"/>
      <c r="C154" s="365" t="s">
        <v>1484</v>
      </c>
      <c r="D154" s="317"/>
      <c r="E154" s="317"/>
      <c r="F154" s="366" t="s">
        <v>1485</v>
      </c>
      <c r="G154" s="317"/>
      <c r="H154" s="365" t="s">
        <v>1519</v>
      </c>
      <c r="I154" s="365" t="s">
        <v>1481</v>
      </c>
      <c r="J154" s="365">
        <v>50</v>
      </c>
      <c r="K154" s="361"/>
    </row>
    <row r="155" s="1" customFormat="1" ht="15" customHeight="1">
      <c r="B155" s="340"/>
      <c r="C155" s="365" t="s">
        <v>1487</v>
      </c>
      <c r="D155" s="317"/>
      <c r="E155" s="317"/>
      <c r="F155" s="366" t="s">
        <v>1479</v>
      </c>
      <c r="G155" s="317"/>
      <c r="H155" s="365" t="s">
        <v>1519</v>
      </c>
      <c r="I155" s="365" t="s">
        <v>1489</v>
      </c>
      <c r="J155" s="365"/>
      <c r="K155" s="361"/>
    </row>
    <row r="156" s="1" customFormat="1" ht="15" customHeight="1">
      <c r="B156" s="340"/>
      <c r="C156" s="365" t="s">
        <v>1498</v>
      </c>
      <c r="D156" s="317"/>
      <c r="E156" s="317"/>
      <c r="F156" s="366" t="s">
        <v>1485</v>
      </c>
      <c r="G156" s="317"/>
      <c r="H156" s="365" t="s">
        <v>1519</v>
      </c>
      <c r="I156" s="365" t="s">
        <v>1481</v>
      </c>
      <c r="J156" s="365">
        <v>50</v>
      </c>
      <c r="K156" s="361"/>
    </row>
    <row r="157" s="1" customFormat="1" ht="15" customHeight="1">
      <c r="B157" s="340"/>
      <c r="C157" s="365" t="s">
        <v>1506</v>
      </c>
      <c r="D157" s="317"/>
      <c r="E157" s="317"/>
      <c r="F157" s="366" t="s">
        <v>1485</v>
      </c>
      <c r="G157" s="317"/>
      <c r="H157" s="365" t="s">
        <v>1519</v>
      </c>
      <c r="I157" s="365" t="s">
        <v>1481</v>
      </c>
      <c r="J157" s="365">
        <v>50</v>
      </c>
      <c r="K157" s="361"/>
    </row>
    <row r="158" s="1" customFormat="1" ht="15" customHeight="1">
      <c r="B158" s="340"/>
      <c r="C158" s="365" t="s">
        <v>1504</v>
      </c>
      <c r="D158" s="317"/>
      <c r="E158" s="317"/>
      <c r="F158" s="366" t="s">
        <v>1485</v>
      </c>
      <c r="G158" s="317"/>
      <c r="H158" s="365" t="s">
        <v>1519</v>
      </c>
      <c r="I158" s="365" t="s">
        <v>1481</v>
      </c>
      <c r="J158" s="365">
        <v>50</v>
      </c>
      <c r="K158" s="361"/>
    </row>
    <row r="159" s="1" customFormat="1" ht="15" customHeight="1">
      <c r="B159" s="340"/>
      <c r="C159" s="365" t="s">
        <v>117</v>
      </c>
      <c r="D159" s="317"/>
      <c r="E159" s="317"/>
      <c r="F159" s="366" t="s">
        <v>1479</v>
      </c>
      <c r="G159" s="317"/>
      <c r="H159" s="365" t="s">
        <v>1541</v>
      </c>
      <c r="I159" s="365" t="s">
        <v>1481</v>
      </c>
      <c r="J159" s="365" t="s">
        <v>1542</v>
      </c>
      <c r="K159" s="361"/>
    </row>
    <row r="160" s="1" customFormat="1" ht="15" customHeight="1">
      <c r="B160" s="340"/>
      <c r="C160" s="365" t="s">
        <v>1543</v>
      </c>
      <c r="D160" s="317"/>
      <c r="E160" s="317"/>
      <c r="F160" s="366" t="s">
        <v>1479</v>
      </c>
      <c r="G160" s="317"/>
      <c r="H160" s="365" t="s">
        <v>1544</v>
      </c>
      <c r="I160" s="365" t="s">
        <v>1514</v>
      </c>
      <c r="J160" s="365"/>
      <c r="K160" s="361"/>
    </row>
    <row r="161" s="1" customFormat="1" ht="15" customHeight="1">
      <c r="B161" s="367"/>
      <c r="C161" s="349"/>
      <c r="D161" s="349"/>
      <c r="E161" s="349"/>
      <c r="F161" s="349"/>
      <c r="G161" s="349"/>
      <c r="H161" s="349"/>
      <c r="I161" s="349"/>
      <c r="J161" s="349"/>
      <c r="K161" s="368"/>
    </row>
    <row r="162" s="1" customFormat="1" ht="18.75" customHeight="1">
      <c r="B162" s="314"/>
      <c r="C162" s="317"/>
      <c r="D162" s="317"/>
      <c r="E162" s="317"/>
      <c r="F162" s="339"/>
      <c r="G162" s="317"/>
      <c r="H162" s="317"/>
      <c r="I162" s="317"/>
      <c r="J162" s="317"/>
      <c r="K162" s="314"/>
    </row>
    <row r="163" s="1" customFormat="1" ht="18.75" customHeight="1">
      <c r="B163" s="325"/>
      <c r="C163" s="325"/>
      <c r="D163" s="325"/>
      <c r="E163" s="325"/>
      <c r="F163" s="325"/>
      <c r="G163" s="325"/>
      <c r="H163" s="325"/>
      <c r="I163" s="325"/>
      <c r="J163" s="325"/>
      <c r="K163" s="325"/>
    </row>
    <row r="164" s="1" customFormat="1" ht="7.5" customHeight="1">
      <c r="B164" s="304"/>
      <c r="C164" s="305"/>
      <c r="D164" s="305"/>
      <c r="E164" s="305"/>
      <c r="F164" s="305"/>
      <c r="G164" s="305"/>
      <c r="H164" s="305"/>
      <c r="I164" s="305"/>
      <c r="J164" s="305"/>
      <c r="K164" s="306"/>
    </row>
    <row r="165" s="1" customFormat="1" ht="45" customHeight="1">
      <c r="B165" s="307"/>
      <c r="C165" s="308" t="s">
        <v>1545</v>
      </c>
      <c r="D165" s="308"/>
      <c r="E165" s="308"/>
      <c r="F165" s="308"/>
      <c r="G165" s="308"/>
      <c r="H165" s="308"/>
      <c r="I165" s="308"/>
      <c r="J165" s="308"/>
      <c r="K165" s="309"/>
    </row>
    <row r="166" s="1" customFormat="1" ht="17.25" customHeight="1">
      <c r="B166" s="307"/>
      <c r="C166" s="332" t="s">
        <v>1473</v>
      </c>
      <c r="D166" s="332"/>
      <c r="E166" s="332"/>
      <c r="F166" s="332" t="s">
        <v>1474</v>
      </c>
      <c r="G166" s="369"/>
      <c r="H166" s="370" t="s">
        <v>51</v>
      </c>
      <c r="I166" s="370" t="s">
        <v>54</v>
      </c>
      <c r="J166" s="332" t="s">
        <v>1475</v>
      </c>
      <c r="K166" s="309"/>
    </row>
    <row r="167" s="1" customFormat="1" ht="17.25" customHeight="1">
      <c r="B167" s="310"/>
      <c r="C167" s="334" t="s">
        <v>1476</v>
      </c>
      <c r="D167" s="334"/>
      <c r="E167" s="334"/>
      <c r="F167" s="335" t="s">
        <v>1477</v>
      </c>
      <c r="G167" s="371"/>
      <c r="H167" s="372"/>
      <c r="I167" s="372"/>
      <c r="J167" s="334" t="s">
        <v>1478</v>
      </c>
      <c r="K167" s="312"/>
    </row>
    <row r="168" s="1" customFormat="1" ht="5.25" customHeight="1">
      <c r="B168" s="340"/>
      <c r="C168" s="337"/>
      <c r="D168" s="337"/>
      <c r="E168" s="337"/>
      <c r="F168" s="337"/>
      <c r="G168" s="338"/>
      <c r="H168" s="337"/>
      <c r="I168" s="337"/>
      <c r="J168" s="337"/>
      <c r="K168" s="361"/>
    </row>
    <row r="169" s="1" customFormat="1" ht="15" customHeight="1">
      <c r="B169" s="340"/>
      <c r="C169" s="317" t="s">
        <v>1482</v>
      </c>
      <c r="D169" s="317"/>
      <c r="E169" s="317"/>
      <c r="F169" s="339" t="s">
        <v>1479</v>
      </c>
      <c r="G169" s="317"/>
      <c r="H169" s="317" t="s">
        <v>1519</v>
      </c>
      <c r="I169" s="317" t="s">
        <v>1481</v>
      </c>
      <c r="J169" s="317">
        <v>120</v>
      </c>
      <c r="K169" s="361"/>
    </row>
    <row r="170" s="1" customFormat="1" ht="15" customHeight="1">
      <c r="B170" s="340"/>
      <c r="C170" s="317" t="s">
        <v>1528</v>
      </c>
      <c r="D170" s="317"/>
      <c r="E170" s="317"/>
      <c r="F170" s="339" t="s">
        <v>1479</v>
      </c>
      <c r="G170" s="317"/>
      <c r="H170" s="317" t="s">
        <v>1529</v>
      </c>
      <c r="I170" s="317" t="s">
        <v>1481</v>
      </c>
      <c r="J170" s="317" t="s">
        <v>1530</v>
      </c>
      <c r="K170" s="361"/>
    </row>
    <row r="171" s="1" customFormat="1" ht="15" customHeight="1">
      <c r="B171" s="340"/>
      <c r="C171" s="317" t="s">
        <v>1427</v>
      </c>
      <c r="D171" s="317"/>
      <c r="E171" s="317"/>
      <c r="F171" s="339" t="s">
        <v>1479</v>
      </c>
      <c r="G171" s="317"/>
      <c r="H171" s="317" t="s">
        <v>1546</v>
      </c>
      <c r="I171" s="317" t="s">
        <v>1481</v>
      </c>
      <c r="J171" s="317" t="s">
        <v>1530</v>
      </c>
      <c r="K171" s="361"/>
    </row>
    <row r="172" s="1" customFormat="1" ht="15" customHeight="1">
      <c r="B172" s="340"/>
      <c r="C172" s="317" t="s">
        <v>1484</v>
      </c>
      <c r="D172" s="317"/>
      <c r="E172" s="317"/>
      <c r="F172" s="339" t="s">
        <v>1485</v>
      </c>
      <c r="G172" s="317"/>
      <c r="H172" s="317" t="s">
        <v>1546</v>
      </c>
      <c r="I172" s="317" t="s">
        <v>1481</v>
      </c>
      <c r="J172" s="317">
        <v>50</v>
      </c>
      <c r="K172" s="361"/>
    </row>
    <row r="173" s="1" customFormat="1" ht="15" customHeight="1">
      <c r="B173" s="340"/>
      <c r="C173" s="317" t="s">
        <v>1487</v>
      </c>
      <c r="D173" s="317"/>
      <c r="E173" s="317"/>
      <c r="F173" s="339" t="s">
        <v>1479</v>
      </c>
      <c r="G173" s="317"/>
      <c r="H173" s="317" t="s">
        <v>1546</v>
      </c>
      <c r="I173" s="317" t="s">
        <v>1489</v>
      </c>
      <c r="J173" s="317"/>
      <c r="K173" s="361"/>
    </row>
    <row r="174" s="1" customFormat="1" ht="15" customHeight="1">
      <c r="B174" s="340"/>
      <c r="C174" s="317" t="s">
        <v>1498</v>
      </c>
      <c r="D174" s="317"/>
      <c r="E174" s="317"/>
      <c r="F174" s="339" t="s">
        <v>1485</v>
      </c>
      <c r="G174" s="317"/>
      <c r="H174" s="317" t="s">
        <v>1546</v>
      </c>
      <c r="I174" s="317" t="s">
        <v>1481</v>
      </c>
      <c r="J174" s="317">
        <v>50</v>
      </c>
      <c r="K174" s="361"/>
    </row>
    <row r="175" s="1" customFormat="1" ht="15" customHeight="1">
      <c r="B175" s="340"/>
      <c r="C175" s="317" t="s">
        <v>1506</v>
      </c>
      <c r="D175" s="317"/>
      <c r="E175" s="317"/>
      <c r="F175" s="339" t="s">
        <v>1485</v>
      </c>
      <c r="G175" s="317"/>
      <c r="H175" s="317" t="s">
        <v>1546</v>
      </c>
      <c r="I175" s="317" t="s">
        <v>1481</v>
      </c>
      <c r="J175" s="317">
        <v>50</v>
      </c>
      <c r="K175" s="361"/>
    </row>
    <row r="176" s="1" customFormat="1" ht="15" customHeight="1">
      <c r="B176" s="340"/>
      <c r="C176" s="317" t="s">
        <v>1504</v>
      </c>
      <c r="D176" s="317"/>
      <c r="E176" s="317"/>
      <c r="F176" s="339" t="s">
        <v>1485</v>
      </c>
      <c r="G176" s="317"/>
      <c r="H176" s="317" t="s">
        <v>1546</v>
      </c>
      <c r="I176" s="317" t="s">
        <v>1481</v>
      </c>
      <c r="J176" s="317">
        <v>50</v>
      </c>
      <c r="K176" s="361"/>
    </row>
    <row r="177" s="1" customFormat="1" ht="15" customHeight="1">
      <c r="B177" s="340"/>
      <c r="C177" s="317" t="s">
        <v>126</v>
      </c>
      <c r="D177" s="317"/>
      <c r="E177" s="317"/>
      <c r="F177" s="339" t="s">
        <v>1479</v>
      </c>
      <c r="G177" s="317"/>
      <c r="H177" s="317" t="s">
        <v>1547</v>
      </c>
      <c r="I177" s="317" t="s">
        <v>1548</v>
      </c>
      <c r="J177" s="317"/>
      <c r="K177" s="361"/>
    </row>
    <row r="178" s="1" customFormat="1" ht="15" customHeight="1">
      <c r="B178" s="340"/>
      <c r="C178" s="317" t="s">
        <v>54</v>
      </c>
      <c r="D178" s="317"/>
      <c r="E178" s="317"/>
      <c r="F178" s="339" t="s">
        <v>1479</v>
      </c>
      <c r="G178" s="317"/>
      <c r="H178" s="317" t="s">
        <v>1549</v>
      </c>
      <c r="I178" s="317" t="s">
        <v>1550</v>
      </c>
      <c r="J178" s="317">
        <v>1</v>
      </c>
      <c r="K178" s="361"/>
    </row>
    <row r="179" s="1" customFormat="1" ht="15" customHeight="1">
      <c r="B179" s="340"/>
      <c r="C179" s="317" t="s">
        <v>50</v>
      </c>
      <c r="D179" s="317"/>
      <c r="E179" s="317"/>
      <c r="F179" s="339" t="s">
        <v>1479</v>
      </c>
      <c r="G179" s="317"/>
      <c r="H179" s="317" t="s">
        <v>1551</v>
      </c>
      <c r="I179" s="317" t="s">
        <v>1481</v>
      </c>
      <c r="J179" s="317">
        <v>20</v>
      </c>
      <c r="K179" s="361"/>
    </row>
    <row r="180" s="1" customFormat="1" ht="15" customHeight="1">
      <c r="B180" s="340"/>
      <c r="C180" s="317" t="s">
        <v>51</v>
      </c>
      <c r="D180" s="317"/>
      <c r="E180" s="317"/>
      <c r="F180" s="339" t="s">
        <v>1479</v>
      </c>
      <c r="G180" s="317"/>
      <c r="H180" s="317" t="s">
        <v>1552</v>
      </c>
      <c r="I180" s="317" t="s">
        <v>1481</v>
      </c>
      <c r="J180" s="317">
        <v>255</v>
      </c>
      <c r="K180" s="361"/>
    </row>
    <row r="181" s="1" customFormat="1" ht="15" customHeight="1">
      <c r="B181" s="340"/>
      <c r="C181" s="317" t="s">
        <v>127</v>
      </c>
      <c r="D181" s="317"/>
      <c r="E181" s="317"/>
      <c r="F181" s="339" t="s">
        <v>1479</v>
      </c>
      <c r="G181" s="317"/>
      <c r="H181" s="317" t="s">
        <v>1443</v>
      </c>
      <c r="I181" s="317" t="s">
        <v>1481</v>
      </c>
      <c r="J181" s="317">
        <v>10</v>
      </c>
      <c r="K181" s="361"/>
    </row>
    <row r="182" s="1" customFormat="1" ht="15" customHeight="1">
      <c r="B182" s="340"/>
      <c r="C182" s="317" t="s">
        <v>128</v>
      </c>
      <c r="D182" s="317"/>
      <c r="E182" s="317"/>
      <c r="F182" s="339" t="s">
        <v>1479</v>
      </c>
      <c r="G182" s="317"/>
      <c r="H182" s="317" t="s">
        <v>1553</v>
      </c>
      <c r="I182" s="317" t="s">
        <v>1514</v>
      </c>
      <c r="J182" s="317"/>
      <c r="K182" s="361"/>
    </row>
    <row r="183" s="1" customFormat="1" ht="15" customHeight="1">
      <c r="B183" s="340"/>
      <c r="C183" s="317" t="s">
        <v>1554</v>
      </c>
      <c r="D183" s="317"/>
      <c r="E183" s="317"/>
      <c r="F183" s="339" t="s">
        <v>1479</v>
      </c>
      <c r="G183" s="317"/>
      <c r="H183" s="317" t="s">
        <v>1555</v>
      </c>
      <c r="I183" s="317" t="s">
        <v>1514</v>
      </c>
      <c r="J183" s="317"/>
      <c r="K183" s="361"/>
    </row>
    <row r="184" s="1" customFormat="1" ht="15" customHeight="1">
      <c r="B184" s="340"/>
      <c r="C184" s="317" t="s">
        <v>1543</v>
      </c>
      <c r="D184" s="317"/>
      <c r="E184" s="317"/>
      <c r="F184" s="339" t="s">
        <v>1479</v>
      </c>
      <c r="G184" s="317"/>
      <c r="H184" s="317" t="s">
        <v>1556</v>
      </c>
      <c r="I184" s="317" t="s">
        <v>1514</v>
      </c>
      <c r="J184" s="317"/>
      <c r="K184" s="361"/>
    </row>
    <row r="185" s="1" customFormat="1" ht="15" customHeight="1">
      <c r="B185" s="340"/>
      <c r="C185" s="317" t="s">
        <v>130</v>
      </c>
      <c r="D185" s="317"/>
      <c r="E185" s="317"/>
      <c r="F185" s="339" t="s">
        <v>1485</v>
      </c>
      <c r="G185" s="317"/>
      <c r="H185" s="317" t="s">
        <v>1557</v>
      </c>
      <c r="I185" s="317" t="s">
        <v>1481</v>
      </c>
      <c r="J185" s="317">
        <v>50</v>
      </c>
      <c r="K185" s="361"/>
    </row>
    <row r="186" s="1" customFormat="1" ht="15" customHeight="1">
      <c r="B186" s="340"/>
      <c r="C186" s="317" t="s">
        <v>1558</v>
      </c>
      <c r="D186" s="317"/>
      <c r="E186" s="317"/>
      <c r="F186" s="339" t="s">
        <v>1485</v>
      </c>
      <c r="G186" s="317"/>
      <c r="H186" s="317" t="s">
        <v>1559</v>
      </c>
      <c r="I186" s="317" t="s">
        <v>1560</v>
      </c>
      <c r="J186" s="317"/>
      <c r="K186" s="361"/>
    </row>
    <row r="187" s="1" customFormat="1" ht="15" customHeight="1">
      <c r="B187" s="340"/>
      <c r="C187" s="317" t="s">
        <v>1561</v>
      </c>
      <c r="D187" s="317"/>
      <c r="E187" s="317"/>
      <c r="F187" s="339" t="s">
        <v>1485</v>
      </c>
      <c r="G187" s="317"/>
      <c r="H187" s="317" t="s">
        <v>1562</v>
      </c>
      <c r="I187" s="317" t="s">
        <v>1560</v>
      </c>
      <c r="J187" s="317"/>
      <c r="K187" s="361"/>
    </row>
    <row r="188" s="1" customFormat="1" ht="15" customHeight="1">
      <c r="B188" s="340"/>
      <c r="C188" s="317" t="s">
        <v>1563</v>
      </c>
      <c r="D188" s="317"/>
      <c r="E188" s="317"/>
      <c r="F188" s="339" t="s">
        <v>1485</v>
      </c>
      <c r="G188" s="317"/>
      <c r="H188" s="317" t="s">
        <v>1564</v>
      </c>
      <c r="I188" s="317" t="s">
        <v>1560</v>
      </c>
      <c r="J188" s="317"/>
      <c r="K188" s="361"/>
    </row>
    <row r="189" s="1" customFormat="1" ht="15" customHeight="1">
      <c r="B189" s="340"/>
      <c r="C189" s="373" t="s">
        <v>1565</v>
      </c>
      <c r="D189" s="317"/>
      <c r="E189" s="317"/>
      <c r="F189" s="339" t="s">
        <v>1485</v>
      </c>
      <c r="G189" s="317"/>
      <c r="H189" s="317" t="s">
        <v>1566</v>
      </c>
      <c r="I189" s="317" t="s">
        <v>1567</v>
      </c>
      <c r="J189" s="374" t="s">
        <v>1568</v>
      </c>
      <c r="K189" s="361"/>
    </row>
    <row r="190" s="1" customFormat="1" ht="15" customHeight="1">
      <c r="B190" s="340"/>
      <c r="C190" s="324" t="s">
        <v>39</v>
      </c>
      <c r="D190" s="317"/>
      <c r="E190" s="317"/>
      <c r="F190" s="339" t="s">
        <v>1479</v>
      </c>
      <c r="G190" s="317"/>
      <c r="H190" s="314" t="s">
        <v>1569</v>
      </c>
      <c r="I190" s="317" t="s">
        <v>1570</v>
      </c>
      <c r="J190" s="317"/>
      <c r="K190" s="361"/>
    </row>
    <row r="191" s="1" customFormat="1" ht="15" customHeight="1">
      <c r="B191" s="340"/>
      <c r="C191" s="324" t="s">
        <v>1571</v>
      </c>
      <c r="D191" s="317"/>
      <c r="E191" s="317"/>
      <c r="F191" s="339" t="s">
        <v>1479</v>
      </c>
      <c r="G191" s="317"/>
      <c r="H191" s="317" t="s">
        <v>1572</v>
      </c>
      <c r="I191" s="317" t="s">
        <v>1514</v>
      </c>
      <c r="J191" s="317"/>
      <c r="K191" s="361"/>
    </row>
    <row r="192" s="1" customFormat="1" ht="15" customHeight="1">
      <c r="B192" s="340"/>
      <c r="C192" s="324" t="s">
        <v>1573</v>
      </c>
      <c r="D192" s="317"/>
      <c r="E192" s="317"/>
      <c r="F192" s="339" t="s">
        <v>1479</v>
      </c>
      <c r="G192" s="317"/>
      <c r="H192" s="317" t="s">
        <v>1574</v>
      </c>
      <c r="I192" s="317" t="s">
        <v>1514</v>
      </c>
      <c r="J192" s="317"/>
      <c r="K192" s="361"/>
    </row>
    <row r="193" s="1" customFormat="1" ht="15" customHeight="1">
      <c r="B193" s="340"/>
      <c r="C193" s="324" t="s">
        <v>1575</v>
      </c>
      <c r="D193" s="317"/>
      <c r="E193" s="317"/>
      <c r="F193" s="339" t="s">
        <v>1485</v>
      </c>
      <c r="G193" s="317"/>
      <c r="H193" s="317" t="s">
        <v>1576</v>
      </c>
      <c r="I193" s="317" t="s">
        <v>1514</v>
      </c>
      <c r="J193" s="317"/>
      <c r="K193" s="361"/>
    </row>
    <row r="194" s="1" customFormat="1" ht="15" customHeight="1">
      <c r="B194" s="367"/>
      <c r="C194" s="375"/>
      <c r="D194" s="349"/>
      <c r="E194" s="349"/>
      <c r="F194" s="349"/>
      <c r="G194" s="349"/>
      <c r="H194" s="349"/>
      <c r="I194" s="349"/>
      <c r="J194" s="349"/>
      <c r="K194" s="368"/>
    </row>
    <row r="195" s="1" customFormat="1" ht="18.75" customHeight="1">
      <c r="B195" s="314"/>
      <c r="C195" s="317"/>
      <c r="D195" s="317"/>
      <c r="E195" s="317"/>
      <c r="F195" s="339"/>
      <c r="G195" s="317"/>
      <c r="H195" s="317"/>
      <c r="I195" s="317"/>
      <c r="J195" s="317"/>
      <c r="K195" s="314"/>
    </row>
    <row r="196" s="1" customFormat="1" ht="18.75" customHeight="1">
      <c r="B196" s="314"/>
      <c r="C196" s="317"/>
      <c r="D196" s="317"/>
      <c r="E196" s="317"/>
      <c r="F196" s="339"/>
      <c r="G196" s="317"/>
      <c r="H196" s="317"/>
      <c r="I196" s="317"/>
      <c r="J196" s="317"/>
      <c r="K196" s="314"/>
    </row>
    <row r="197" s="1" customFormat="1" ht="18.75" customHeight="1">
      <c r="B197" s="325"/>
      <c r="C197" s="325"/>
      <c r="D197" s="325"/>
      <c r="E197" s="325"/>
      <c r="F197" s="325"/>
      <c r="G197" s="325"/>
      <c r="H197" s="325"/>
      <c r="I197" s="325"/>
      <c r="J197" s="325"/>
      <c r="K197" s="325"/>
    </row>
    <row r="198" s="1" customFormat="1" ht="13.5">
      <c r="B198" s="304"/>
      <c r="C198" s="305"/>
      <c r="D198" s="305"/>
      <c r="E198" s="305"/>
      <c r="F198" s="305"/>
      <c r="G198" s="305"/>
      <c r="H198" s="305"/>
      <c r="I198" s="305"/>
      <c r="J198" s="305"/>
      <c r="K198" s="306"/>
    </row>
    <row r="199" s="1" customFormat="1" ht="21">
      <c r="B199" s="307"/>
      <c r="C199" s="308" t="s">
        <v>1577</v>
      </c>
      <c r="D199" s="308"/>
      <c r="E199" s="308"/>
      <c r="F199" s="308"/>
      <c r="G199" s="308"/>
      <c r="H199" s="308"/>
      <c r="I199" s="308"/>
      <c r="J199" s="308"/>
      <c r="K199" s="309"/>
    </row>
    <row r="200" s="1" customFormat="1" ht="25.5" customHeight="1">
      <c r="B200" s="307"/>
      <c r="C200" s="376" t="s">
        <v>1578</v>
      </c>
      <c r="D200" s="376"/>
      <c r="E200" s="376"/>
      <c r="F200" s="376" t="s">
        <v>1579</v>
      </c>
      <c r="G200" s="377"/>
      <c r="H200" s="376" t="s">
        <v>1580</v>
      </c>
      <c r="I200" s="376"/>
      <c r="J200" s="376"/>
      <c r="K200" s="309"/>
    </row>
    <row r="201" s="1" customFormat="1" ht="5.25" customHeight="1">
      <c r="B201" s="340"/>
      <c r="C201" s="337"/>
      <c r="D201" s="337"/>
      <c r="E201" s="337"/>
      <c r="F201" s="337"/>
      <c r="G201" s="317"/>
      <c r="H201" s="337"/>
      <c r="I201" s="337"/>
      <c r="J201" s="337"/>
      <c r="K201" s="361"/>
    </row>
    <row r="202" s="1" customFormat="1" ht="15" customHeight="1">
      <c r="B202" s="340"/>
      <c r="C202" s="317" t="s">
        <v>1570</v>
      </c>
      <c r="D202" s="317"/>
      <c r="E202" s="317"/>
      <c r="F202" s="339" t="s">
        <v>40</v>
      </c>
      <c r="G202" s="317"/>
      <c r="H202" s="317" t="s">
        <v>1581</v>
      </c>
      <c r="I202" s="317"/>
      <c r="J202" s="317"/>
      <c r="K202" s="361"/>
    </row>
    <row r="203" s="1" customFormat="1" ht="15" customHeight="1">
      <c r="B203" s="340"/>
      <c r="C203" s="346"/>
      <c r="D203" s="317"/>
      <c r="E203" s="317"/>
      <c r="F203" s="339" t="s">
        <v>41</v>
      </c>
      <c r="G203" s="317"/>
      <c r="H203" s="317" t="s">
        <v>1582</v>
      </c>
      <c r="I203" s="317"/>
      <c r="J203" s="317"/>
      <c r="K203" s="361"/>
    </row>
    <row r="204" s="1" customFormat="1" ht="15" customHeight="1">
      <c r="B204" s="340"/>
      <c r="C204" s="346"/>
      <c r="D204" s="317"/>
      <c r="E204" s="317"/>
      <c r="F204" s="339" t="s">
        <v>44</v>
      </c>
      <c r="G204" s="317"/>
      <c r="H204" s="317" t="s">
        <v>1583</v>
      </c>
      <c r="I204" s="317"/>
      <c r="J204" s="317"/>
      <c r="K204" s="361"/>
    </row>
    <row r="205" s="1" customFormat="1" ht="15" customHeight="1">
      <c r="B205" s="340"/>
      <c r="C205" s="317"/>
      <c r="D205" s="317"/>
      <c r="E205" s="317"/>
      <c r="F205" s="339" t="s">
        <v>42</v>
      </c>
      <c r="G205" s="317"/>
      <c r="H205" s="317" t="s">
        <v>1584</v>
      </c>
      <c r="I205" s="317"/>
      <c r="J205" s="317"/>
      <c r="K205" s="361"/>
    </row>
    <row r="206" s="1" customFormat="1" ht="15" customHeight="1">
      <c r="B206" s="340"/>
      <c r="C206" s="317"/>
      <c r="D206" s="317"/>
      <c r="E206" s="317"/>
      <c r="F206" s="339" t="s">
        <v>43</v>
      </c>
      <c r="G206" s="317"/>
      <c r="H206" s="317" t="s">
        <v>1585</v>
      </c>
      <c r="I206" s="317"/>
      <c r="J206" s="317"/>
      <c r="K206" s="361"/>
    </row>
    <row r="207" s="1" customFormat="1" ht="15" customHeight="1">
      <c r="B207" s="340"/>
      <c r="C207" s="317"/>
      <c r="D207" s="317"/>
      <c r="E207" s="317"/>
      <c r="F207" s="339"/>
      <c r="G207" s="317"/>
      <c r="H207" s="317"/>
      <c r="I207" s="317"/>
      <c r="J207" s="317"/>
      <c r="K207" s="361"/>
    </row>
    <row r="208" s="1" customFormat="1" ht="15" customHeight="1">
      <c r="B208" s="340"/>
      <c r="C208" s="317" t="s">
        <v>1526</v>
      </c>
      <c r="D208" s="317"/>
      <c r="E208" s="317"/>
      <c r="F208" s="339" t="s">
        <v>76</v>
      </c>
      <c r="G208" s="317"/>
      <c r="H208" s="317" t="s">
        <v>1586</v>
      </c>
      <c r="I208" s="317"/>
      <c r="J208" s="317"/>
      <c r="K208" s="361"/>
    </row>
    <row r="209" s="1" customFormat="1" ht="15" customHeight="1">
      <c r="B209" s="340"/>
      <c r="C209" s="346"/>
      <c r="D209" s="317"/>
      <c r="E209" s="317"/>
      <c r="F209" s="339" t="s">
        <v>1421</v>
      </c>
      <c r="G209" s="317"/>
      <c r="H209" s="317" t="s">
        <v>1422</v>
      </c>
      <c r="I209" s="317"/>
      <c r="J209" s="317"/>
      <c r="K209" s="361"/>
    </row>
    <row r="210" s="1" customFormat="1" ht="15" customHeight="1">
      <c r="B210" s="340"/>
      <c r="C210" s="317"/>
      <c r="D210" s="317"/>
      <c r="E210" s="317"/>
      <c r="F210" s="339" t="s">
        <v>1419</v>
      </c>
      <c r="G210" s="317"/>
      <c r="H210" s="317" t="s">
        <v>1587</v>
      </c>
      <c r="I210" s="317"/>
      <c r="J210" s="317"/>
      <c r="K210" s="361"/>
    </row>
    <row r="211" s="1" customFormat="1" ht="15" customHeight="1">
      <c r="B211" s="378"/>
      <c r="C211" s="346"/>
      <c r="D211" s="346"/>
      <c r="E211" s="346"/>
      <c r="F211" s="339" t="s">
        <v>1423</v>
      </c>
      <c r="G211" s="324"/>
      <c r="H211" s="365" t="s">
        <v>1424</v>
      </c>
      <c r="I211" s="365"/>
      <c r="J211" s="365"/>
      <c r="K211" s="379"/>
    </row>
    <row r="212" s="1" customFormat="1" ht="15" customHeight="1">
      <c r="B212" s="378"/>
      <c r="C212" s="346"/>
      <c r="D212" s="346"/>
      <c r="E212" s="346"/>
      <c r="F212" s="339" t="s">
        <v>1425</v>
      </c>
      <c r="G212" s="324"/>
      <c r="H212" s="365" t="s">
        <v>1588</v>
      </c>
      <c r="I212" s="365"/>
      <c r="J212" s="365"/>
      <c r="K212" s="379"/>
    </row>
    <row r="213" s="1" customFormat="1" ht="15" customHeight="1">
      <c r="B213" s="378"/>
      <c r="C213" s="346"/>
      <c r="D213" s="346"/>
      <c r="E213" s="346"/>
      <c r="F213" s="380"/>
      <c r="G213" s="324"/>
      <c r="H213" s="381"/>
      <c r="I213" s="381"/>
      <c r="J213" s="381"/>
      <c r="K213" s="379"/>
    </row>
    <row r="214" s="1" customFormat="1" ht="15" customHeight="1">
      <c r="B214" s="378"/>
      <c r="C214" s="317" t="s">
        <v>1550</v>
      </c>
      <c r="D214" s="346"/>
      <c r="E214" s="346"/>
      <c r="F214" s="339">
        <v>1</v>
      </c>
      <c r="G214" s="324"/>
      <c r="H214" s="365" t="s">
        <v>1589</v>
      </c>
      <c r="I214" s="365"/>
      <c r="J214" s="365"/>
      <c r="K214" s="379"/>
    </row>
    <row r="215" s="1" customFormat="1" ht="15" customHeight="1">
      <c r="B215" s="378"/>
      <c r="C215" s="346"/>
      <c r="D215" s="346"/>
      <c r="E215" s="346"/>
      <c r="F215" s="339">
        <v>2</v>
      </c>
      <c r="G215" s="324"/>
      <c r="H215" s="365" t="s">
        <v>1590</v>
      </c>
      <c r="I215" s="365"/>
      <c r="J215" s="365"/>
      <c r="K215" s="379"/>
    </row>
    <row r="216" s="1" customFormat="1" ht="15" customHeight="1">
      <c r="B216" s="378"/>
      <c r="C216" s="346"/>
      <c r="D216" s="346"/>
      <c r="E216" s="346"/>
      <c r="F216" s="339">
        <v>3</v>
      </c>
      <c r="G216" s="324"/>
      <c r="H216" s="365" t="s">
        <v>1591</v>
      </c>
      <c r="I216" s="365"/>
      <c r="J216" s="365"/>
      <c r="K216" s="379"/>
    </row>
    <row r="217" s="1" customFormat="1" ht="15" customHeight="1">
      <c r="B217" s="378"/>
      <c r="C217" s="346"/>
      <c r="D217" s="346"/>
      <c r="E217" s="346"/>
      <c r="F217" s="339">
        <v>4</v>
      </c>
      <c r="G217" s="324"/>
      <c r="H217" s="365" t="s">
        <v>1592</v>
      </c>
      <c r="I217" s="365"/>
      <c r="J217" s="365"/>
      <c r="K217" s="379"/>
    </row>
    <row r="218" s="1" customFormat="1" ht="12.75" customHeight="1">
      <c r="B218" s="382"/>
      <c r="C218" s="383"/>
      <c r="D218" s="383"/>
      <c r="E218" s="383"/>
      <c r="F218" s="383"/>
      <c r="G218" s="383"/>
      <c r="H218" s="383"/>
      <c r="I218" s="383"/>
      <c r="J218" s="383"/>
      <c r="K218" s="384"/>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78</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115</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ROUND(J84,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ROUND((SUM(BE84:BE98)),  2)</f>
        <v>0</v>
      </c>
      <c r="G33" s="40"/>
      <c r="H33" s="40"/>
      <c r="I33" s="157">
        <v>0.20999999999999999</v>
      </c>
      <c r="J33" s="156">
        <f>ROUND(((SUM(BE84:BE98))*I33),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ROUND((SUM(BF84:BF98)),  2)</f>
        <v>0</v>
      </c>
      <c r="G34" s="40"/>
      <c r="H34" s="40"/>
      <c r="I34" s="157">
        <v>0.14999999999999999</v>
      </c>
      <c r="J34" s="156">
        <f>ROUND(((SUM(BF84:BF98))*I34),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ROUND((SUM(BG84:BG98)),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ROUND((SUM(BH84:BH98)),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ROUND((SUM(BI84:BI98)),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000 - Vedlejší a ostaní náklady</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120</v>
      </c>
      <c r="E60" s="181"/>
      <c r="F60" s="181"/>
      <c r="G60" s="181"/>
      <c r="H60" s="181"/>
      <c r="I60" s="182"/>
      <c r="J60" s="183">
        <f>J85</f>
        <v>0</v>
      </c>
      <c r="K60" s="179"/>
      <c r="L60" s="184"/>
      <c r="S60" s="9"/>
      <c r="T60" s="9"/>
      <c r="U60" s="9"/>
      <c r="V60" s="9"/>
      <c r="W60" s="9"/>
      <c r="X60" s="9"/>
      <c r="Y60" s="9"/>
      <c r="Z60" s="9"/>
      <c r="AA60" s="9"/>
      <c r="AB60" s="9"/>
      <c r="AC60" s="9"/>
      <c r="AD60" s="9"/>
      <c r="AE60" s="9"/>
    </row>
    <row r="61" s="10" customFormat="1" ht="19.92" customHeight="1">
      <c r="A61" s="10"/>
      <c r="B61" s="185"/>
      <c r="C61" s="186"/>
      <c r="D61" s="187" t="s">
        <v>121</v>
      </c>
      <c r="E61" s="188"/>
      <c r="F61" s="188"/>
      <c r="G61" s="188"/>
      <c r="H61" s="188"/>
      <c r="I61" s="189"/>
      <c r="J61" s="190">
        <f>J86</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122</v>
      </c>
      <c r="E62" s="188"/>
      <c r="F62" s="188"/>
      <c r="G62" s="188"/>
      <c r="H62" s="188"/>
      <c r="I62" s="189"/>
      <c r="J62" s="190">
        <f>J90</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123</v>
      </c>
      <c r="E63" s="188"/>
      <c r="F63" s="188"/>
      <c r="G63" s="188"/>
      <c r="H63" s="188"/>
      <c r="I63" s="189"/>
      <c r="J63" s="190">
        <f>J92</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124</v>
      </c>
      <c r="E64" s="188"/>
      <c r="F64" s="188"/>
      <c r="G64" s="188"/>
      <c r="H64" s="188"/>
      <c r="I64" s="189"/>
      <c r="J64" s="190">
        <f>J97</f>
        <v>0</v>
      </c>
      <c r="K64" s="186"/>
      <c r="L64" s="191"/>
      <c r="S64" s="10"/>
      <c r="T64" s="10"/>
      <c r="U64" s="10"/>
      <c r="V64" s="10"/>
      <c r="W64" s="10"/>
      <c r="X64" s="10"/>
      <c r="Y64" s="10"/>
      <c r="Z64" s="10"/>
      <c r="AA64" s="10"/>
      <c r="AB64" s="10"/>
      <c r="AC64" s="10"/>
      <c r="AD64" s="10"/>
      <c r="AE64" s="10"/>
    </row>
    <row r="65" s="2" customFormat="1" ht="21.84"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2" customFormat="1" ht="6.96"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2" customFormat="1" ht="6.96"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2" customFormat="1" ht="24.96" customHeight="1">
      <c r="A71" s="40"/>
      <c r="B71" s="41"/>
      <c r="C71" s="25" t="s">
        <v>125</v>
      </c>
      <c r="D71" s="42"/>
      <c r="E71" s="42"/>
      <c r="F71" s="42"/>
      <c r="G71" s="42"/>
      <c r="H71" s="42"/>
      <c r="I71" s="138"/>
      <c r="J71" s="42"/>
      <c r="K71" s="42"/>
      <c r="L71" s="139"/>
      <c r="S71" s="40"/>
      <c r="T71" s="40"/>
      <c r="U71" s="40"/>
      <c r="V71" s="40"/>
      <c r="W71" s="40"/>
      <c r="X71" s="40"/>
      <c r="Y71" s="40"/>
      <c r="Z71" s="40"/>
      <c r="AA71" s="40"/>
      <c r="AB71" s="40"/>
      <c r="AC71" s="40"/>
      <c r="AD71" s="40"/>
      <c r="AE71" s="40"/>
    </row>
    <row r="72" s="2" customFormat="1" ht="6.96"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12" customHeight="1">
      <c r="A73" s="40"/>
      <c r="B73" s="41"/>
      <c r="C73" s="34" t="s">
        <v>16</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16.5" customHeight="1">
      <c r="A74" s="40"/>
      <c r="B74" s="41"/>
      <c r="C74" s="42"/>
      <c r="D74" s="42"/>
      <c r="E74" s="172" t="str">
        <f>E7</f>
        <v>Most Zlíchov</v>
      </c>
      <c r="F74" s="34"/>
      <c r="G74" s="34"/>
      <c r="H74" s="34"/>
      <c r="I74" s="138"/>
      <c r="J74" s="42"/>
      <c r="K74" s="42"/>
      <c r="L74" s="139"/>
      <c r="S74" s="40"/>
      <c r="T74" s="40"/>
      <c r="U74" s="40"/>
      <c r="V74" s="40"/>
      <c r="W74" s="40"/>
      <c r="X74" s="40"/>
      <c r="Y74" s="40"/>
      <c r="Z74" s="40"/>
      <c r="AA74" s="40"/>
      <c r="AB74" s="40"/>
      <c r="AC74" s="40"/>
      <c r="AD74" s="40"/>
      <c r="AE74" s="40"/>
    </row>
    <row r="75" s="2" customFormat="1" ht="12" customHeight="1">
      <c r="A75" s="40"/>
      <c r="B75" s="41"/>
      <c r="C75" s="34" t="s">
        <v>114</v>
      </c>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6.5" customHeight="1">
      <c r="A76" s="40"/>
      <c r="B76" s="41"/>
      <c r="C76" s="42"/>
      <c r="D76" s="42"/>
      <c r="E76" s="71" t="str">
        <f>E9</f>
        <v>SO 000 - Vedlejší a ostaní náklady</v>
      </c>
      <c r="F76" s="42"/>
      <c r="G76" s="42"/>
      <c r="H76" s="42"/>
      <c r="I76" s="138"/>
      <c r="J76" s="42"/>
      <c r="K76" s="42"/>
      <c r="L76" s="13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2" customHeight="1">
      <c r="A78" s="40"/>
      <c r="B78" s="41"/>
      <c r="C78" s="34" t="s">
        <v>21</v>
      </c>
      <c r="D78" s="42"/>
      <c r="E78" s="42"/>
      <c r="F78" s="29" t="str">
        <f>F12</f>
        <v xml:space="preserve"> </v>
      </c>
      <c r="G78" s="42"/>
      <c r="H78" s="42"/>
      <c r="I78" s="142" t="s">
        <v>23</v>
      </c>
      <c r="J78" s="74" t="str">
        <f>IF(J12="","",J12)</f>
        <v>13. 5. 2019</v>
      </c>
      <c r="K78" s="42"/>
      <c r="L78" s="139"/>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15.15" customHeight="1">
      <c r="A80" s="40"/>
      <c r="B80" s="41"/>
      <c r="C80" s="34" t="s">
        <v>25</v>
      </c>
      <c r="D80" s="42"/>
      <c r="E80" s="42"/>
      <c r="F80" s="29" t="str">
        <f>E15</f>
        <v xml:space="preserve"> </v>
      </c>
      <c r="G80" s="42"/>
      <c r="H80" s="42"/>
      <c r="I80" s="142" t="s">
        <v>30</v>
      </c>
      <c r="J80" s="38" t="str">
        <f>E21</f>
        <v xml:space="preserve"> </v>
      </c>
      <c r="K80" s="42"/>
      <c r="L80" s="139"/>
      <c r="S80" s="40"/>
      <c r="T80" s="40"/>
      <c r="U80" s="40"/>
      <c r="V80" s="40"/>
      <c r="W80" s="40"/>
      <c r="X80" s="40"/>
      <c r="Y80" s="40"/>
      <c r="Z80" s="40"/>
      <c r="AA80" s="40"/>
      <c r="AB80" s="40"/>
      <c r="AC80" s="40"/>
      <c r="AD80" s="40"/>
      <c r="AE80" s="40"/>
    </row>
    <row r="81" s="2" customFormat="1" ht="15.15" customHeight="1">
      <c r="A81" s="40"/>
      <c r="B81" s="41"/>
      <c r="C81" s="34" t="s">
        <v>28</v>
      </c>
      <c r="D81" s="42"/>
      <c r="E81" s="42"/>
      <c r="F81" s="29" t="str">
        <f>IF(E18="","",E18)</f>
        <v>Vyplň údaj</v>
      </c>
      <c r="G81" s="42"/>
      <c r="H81" s="42"/>
      <c r="I81" s="142" t="s">
        <v>32</v>
      </c>
      <c r="J81" s="38" t="str">
        <f>E24</f>
        <v xml:space="preserve"> </v>
      </c>
      <c r="K81" s="42"/>
      <c r="L81" s="139"/>
      <c r="S81" s="40"/>
      <c r="T81" s="40"/>
      <c r="U81" s="40"/>
      <c r="V81" s="40"/>
      <c r="W81" s="40"/>
      <c r="X81" s="40"/>
      <c r="Y81" s="40"/>
      <c r="Z81" s="40"/>
      <c r="AA81" s="40"/>
      <c r="AB81" s="40"/>
      <c r="AC81" s="40"/>
      <c r="AD81" s="40"/>
      <c r="AE81" s="40"/>
    </row>
    <row r="82" s="2" customFormat="1" ht="10.32"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11" customFormat="1" ht="29.28" customHeight="1">
      <c r="A83" s="192"/>
      <c r="B83" s="193"/>
      <c r="C83" s="194" t="s">
        <v>126</v>
      </c>
      <c r="D83" s="195" t="s">
        <v>54</v>
      </c>
      <c r="E83" s="195" t="s">
        <v>50</v>
      </c>
      <c r="F83" s="195" t="s">
        <v>51</v>
      </c>
      <c r="G83" s="195" t="s">
        <v>127</v>
      </c>
      <c r="H83" s="195" t="s">
        <v>128</v>
      </c>
      <c r="I83" s="196" t="s">
        <v>129</v>
      </c>
      <c r="J83" s="195" t="s">
        <v>118</v>
      </c>
      <c r="K83" s="197" t="s">
        <v>130</v>
      </c>
      <c r="L83" s="198"/>
      <c r="M83" s="94" t="s">
        <v>19</v>
      </c>
      <c r="N83" s="95" t="s">
        <v>39</v>
      </c>
      <c r="O83" s="95" t="s">
        <v>131</v>
      </c>
      <c r="P83" s="95" t="s">
        <v>132</v>
      </c>
      <c r="Q83" s="95" t="s">
        <v>133</v>
      </c>
      <c r="R83" s="95" t="s">
        <v>134</v>
      </c>
      <c r="S83" s="95" t="s">
        <v>135</v>
      </c>
      <c r="T83" s="96" t="s">
        <v>136</v>
      </c>
      <c r="U83" s="192"/>
      <c r="V83" s="192"/>
      <c r="W83" s="192"/>
      <c r="X83" s="192"/>
      <c r="Y83" s="192"/>
      <c r="Z83" s="192"/>
      <c r="AA83" s="192"/>
      <c r="AB83" s="192"/>
      <c r="AC83" s="192"/>
      <c r="AD83" s="192"/>
      <c r="AE83" s="192"/>
    </row>
    <row r="84" s="2" customFormat="1" ht="22.8" customHeight="1">
      <c r="A84" s="40"/>
      <c r="B84" s="41"/>
      <c r="C84" s="101" t="s">
        <v>137</v>
      </c>
      <c r="D84" s="42"/>
      <c r="E84" s="42"/>
      <c r="F84" s="42"/>
      <c r="G84" s="42"/>
      <c r="H84" s="42"/>
      <c r="I84" s="138"/>
      <c r="J84" s="199">
        <f>BK84</f>
        <v>0</v>
      </c>
      <c r="K84" s="42"/>
      <c r="L84" s="46"/>
      <c r="M84" s="97"/>
      <c r="N84" s="200"/>
      <c r="O84" s="98"/>
      <c r="P84" s="201">
        <f>P85</f>
        <v>0</v>
      </c>
      <c r="Q84" s="98"/>
      <c r="R84" s="201">
        <f>R85</f>
        <v>0</v>
      </c>
      <c r="S84" s="98"/>
      <c r="T84" s="202">
        <f>T85</f>
        <v>0</v>
      </c>
      <c r="U84" s="40"/>
      <c r="V84" s="40"/>
      <c r="W84" s="40"/>
      <c r="X84" s="40"/>
      <c r="Y84" s="40"/>
      <c r="Z84" s="40"/>
      <c r="AA84" s="40"/>
      <c r="AB84" s="40"/>
      <c r="AC84" s="40"/>
      <c r="AD84" s="40"/>
      <c r="AE84" s="40"/>
      <c r="AT84" s="19" t="s">
        <v>68</v>
      </c>
      <c r="AU84" s="19" t="s">
        <v>119</v>
      </c>
      <c r="BK84" s="203">
        <f>BK85</f>
        <v>0</v>
      </c>
    </row>
    <row r="85" s="12" customFormat="1" ht="25.92" customHeight="1">
      <c r="A85" s="12"/>
      <c r="B85" s="204"/>
      <c r="C85" s="205"/>
      <c r="D85" s="206" t="s">
        <v>68</v>
      </c>
      <c r="E85" s="207" t="s">
        <v>138</v>
      </c>
      <c r="F85" s="207" t="s">
        <v>139</v>
      </c>
      <c r="G85" s="205"/>
      <c r="H85" s="205"/>
      <c r="I85" s="208"/>
      <c r="J85" s="209">
        <f>BK85</f>
        <v>0</v>
      </c>
      <c r="K85" s="205"/>
      <c r="L85" s="210"/>
      <c r="M85" s="211"/>
      <c r="N85" s="212"/>
      <c r="O85" s="212"/>
      <c r="P85" s="213">
        <f>P86+P90+P92+P97</f>
        <v>0</v>
      </c>
      <c r="Q85" s="212"/>
      <c r="R85" s="213">
        <f>R86+R90+R92+R97</f>
        <v>0</v>
      </c>
      <c r="S85" s="212"/>
      <c r="T85" s="214">
        <f>T86+T90+T92+T97</f>
        <v>0</v>
      </c>
      <c r="U85" s="12"/>
      <c r="V85" s="12"/>
      <c r="W85" s="12"/>
      <c r="X85" s="12"/>
      <c r="Y85" s="12"/>
      <c r="Z85" s="12"/>
      <c r="AA85" s="12"/>
      <c r="AB85" s="12"/>
      <c r="AC85" s="12"/>
      <c r="AD85" s="12"/>
      <c r="AE85" s="12"/>
      <c r="AR85" s="215" t="s">
        <v>140</v>
      </c>
      <c r="AT85" s="216" t="s">
        <v>68</v>
      </c>
      <c r="AU85" s="216" t="s">
        <v>69</v>
      </c>
      <c r="AY85" s="215" t="s">
        <v>141</v>
      </c>
      <c r="BK85" s="217">
        <f>BK86+BK90+BK92+BK97</f>
        <v>0</v>
      </c>
    </row>
    <row r="86" s="12" customFormat="1" ht="22.8" customHeight="1">
      <c r="A86" s="12"/>
      <c r="B86" s="204"/>
      <c r="C86" s="205"/>
      <c r="D86" s="206" t="s">
        <v>68</v>
      </c>
      <c r="E86" s="218" t="s">
        <v>142</v>
      </c>
      <c r="F86" s="218" t="s">
        <v>143</v>
      </c>
      <c r="G86" s="205"/>
      <c r="H86" s="205"/>
      <c r="I86" s="208"/>
      <c r="J86" s="219">
        <f>BK86</f>
        <v>0</v>
      </c>
      <c r="K86" s="205"/>
      <c r="L86" s="210"/>
      <c r="M86" s="211"/>
      <c r="N86" s="212"/>
      <c r="O86" s="212"/>
      <c r="P86" s="213">
        <f>SUM(P87:P89)</f>
        <v>0</v>
      </c>
      <c r="Q86" s="212"/>
      <c r="R86" s="213">
        <f>SUM(R87:R89)</f>
        <v>0</v>
      </c>
      <c r="S86" s="212"/>
      <c r="T86" s="214">
        <f>SUM(T87:T89)</f>
        <v>0</v>
      </c>
      <c r="U86" s="12"/>
      <c r="V86" s="12"/>
      <c r="W86" s="12"/>
      <c r="X86" s="12"/>
      <c r="Y86" s="12"/>
      <c r="Z86" s="12"/>
      <c r="AA86" s="12"/>
      <c r="AB86" s="12"/>
      <c r="AC86" s="12"/>
      <c r="AD86" s="12"/>
      <c r="AE86" s="12"/>
      <c r="AR86" s="215" t="s">
        <v>140</v>
      </c>
      <c r="AT86" s="216" t="s">
        <v>68</v>
      </c>
      <c r="AU86" s="216" t="s">
        <v>77</v>
      </c>
      <c r="AY86" s="215" t="s">
        <v>141</v>
      </c>
      <c r="BK86" s="217">
        <f>SUM(BK87:BK89)</f>
        <v>0</v>
      </c>
    </row>
    <row r="87" s="2" customFormat="1" ht="16.5" customHeight="1">
      <c r="A87" s="40"/>
      <c r="B87" s="41"/>
      <c r="C87" s="220" t="s">
        <v>77</v>
      </c>
      <c r="D87" s="220" t="s">
        <v>144</v>
      </c>
      <c r="E87" s="221" t="s">
        <v>145</v>
      </c>
      <c r="F87" s="222" t="s">
        <v>146</v>
      </c>
      <c r="G87" s="223" t="s">
        <v>147</v>
      </c>
      <c r="H87" s="224">
        <v>1</v>
      </c>
      <c r="I87" s="225"/>
      <c r="J87" s="226">
        <f>ROUND(I87*H87,2)</f>
        <v>0</v>
      </c>
      <c r="K87" s="222" t="s">
        <v>148</v>
      </c>
      <c r="L87" s="46"/>
      <c r="M87" s="227" t="s">
        <v>19</v>
      </c>
      <c r="N87" s="228" t="s">
        <v>40</v>
      </c>
      <c r="O87" s="86"/>
      <c r="P87" s="229">
        <f>O87*H87</f>
        <v>0</v>
      </c>
      <c r="Q87" s="229">
        <v>0</v>
      </c>
      <c r="R87" s="229">
        <f>Q87*H87</f>
        <v>0</v>
      </c>
      <c r="S87" s="229">
        <v>0</v>
      </c>
      <c r="T87" s="230">
        <f>S87*H87</f>
        <v>0</v>
      </c>
      <c r="U87" s="40"/>
      <c r="V87" s="40"/>
      <c r="W87" s="40"/>
      <c r="X87" s="40"/>
      <c r="Y87" s="40"/>
      <c r="Z87" s="40"/>
      <c r="AA87" s="40"/>
      <c r="AB87" s="40"/>
      <c r="AC87" s="40"/>
      <c r="AD87" s="40"/>
      <c r="AE87" s="40"/>
      <c r="AR87" s="231" t="s">
        <v>149</v>
      </c>
      <c r="AT87" s="231" t="s">
        <v>144</v>
      </c>
      <c r="AU87" s="231" t="s">
        <v>79</v>
      </c>
      <c r="AY87" s="19" t="s">
        <v>141</v>
      </c>
      <c r="BE87" s="232">
        <f>IF(N87="základní",J87,0)</f>
        <v>0</v>
      </c>
      <c r="BF87" s="232">
        <f>IF(N87="snížená",J87,0)</f>
        <v>0</v>
      </c>
      <c r="BG87" s="232">
        <f>IF(N87="zákl. přenesená",J87,0)</f>
        <v>0</v>
      </c>
      <c r="BH87" s="232">
        <f>IF(N87="sníž. přenesená",J87,0)</f>
        <v>0</v>
      </c>
      <c r="BI87" s="232">
        <f>IF(N87="nulová",J87,0)</f>
        <v>0</v>
      </c>
      <c r="BJ87" s="19" t="s">
        <v>77</v>
      </c>
      <c r="BK87" s="232">
        <f>ROUND(I87*H87,2)</f>
        <v>0</v>
      </c>
      <c r="BL87" s="19" t="s">
        <v>149</v>
      </c>
      <c r="BM87" s="231" t="s">
        <v>150</v>
      </c>
    </row>
    <row r="88" s="2" customFormat="1" ht="16.5" customHeight="1">
      <c r="A88" s="40"/>
      <c r="B88" s="41"/>
      <c r="C88" s="220" t="s">
        <v>79</v>
      </c>
      <c r="D88" s="220" t="s">
        <v>144</v>
      </c>
      <c r="E88" s="221" t="s">
        <v>151</v>
      </c>
      <c r="F88" s="222" t="s">
        <v>152</v>
      </c>
      <c r="G88" s="223" t="s">
        <v>153</v>
      </c>
      <c r="H88" s="224">
        <v>1</v>
      </c>
      <c r="I88" s="225"/>
      <c r="J88" s="226">
        <f>ROUND(I88*H88,2)</f>
        <v>0</v>
      </c>
      <c r="K88" s="222" t="s">
        <v>148</v>
      </c>
      <c r="L88" s="46"/>
      <c r="M88" s="227" t="s">
        <v>19</v>
      </c>
      <c r="N88" s="228" t="s">
        <v>40</v>
      </c>
      <c r="O88" s="86"/>
      <c r="P88" s="229">
        <f>O88*H88</f>
        <v>0</v>
      </c>
      <c r="Q88" s="229">
        <v>0</v>
      </c>
      <c r="R88" s="229">
        <f>Q88*H88</f>
        <v>0</v>
      </c>
      <c r="S88" s="229">
        <v>0</v>
      </c>
      <c r="T88" s="230">
        <f>S88*H88</f>
        <v>0</v>
      </c>
      <c r="U88" s="40"/>
      <c r="V88" s="40"/>
      <c r="W88" s="40"/>
      <c r="X88" s="40"/>
      <c r="Y88" s="40"/>
      <c r="Z88" s="40"/>
      <c r="AA88" s="40"/>
      <c r="AB88" s="40"/>
      <c r="AC88" s="40"/>
      <c r="AD88" s="40"/>
      <c r="AE88" s="40"/>
      <c r="AR88" s="231" t="s">
        <v>149</v>
      </c>
      <c r="AT88" s="231" t="s">
        <v>144</v>
      </c>
      <c r="AU88" s="231" t="s">
        <v>79</v>
      </c>
      <c r="AY88" s="19" t="s">
        <v>141</v>
      </c>
      <c r="BE88" s="232">
        <f>IF(N88="základní",J88,0)</f>
        <v>0</v>
      </c>
      <c r="BF88" s="232">
        <f>IF(N88="snížená",J88,0)</f>
        <v>0</v>
      </c>
      <c r="BG88" s="232">
        <f>IF(N88="zákl. přenesená",J88,0)</f>
        <v>0</v>
      </c>
      <c r="BH88" s="232">
        <f>IF(N88="sníž. přenesená",J88,0)</f>
        <v>0</v>
      </c>
      <c r="BI88" s="232">
        <f>IF(N88="nulová",J88,0)</f>
        <v>0</v>
      </c>
      <c r="BJ88" s="19" t="s">
        <v>77</v>
      </c>
      <c r="BK88" s="232">
        <f>ROUND(I88*H88,2)</f>
        <v>0</v>
      </c>
      <c r="BL88" s="19" t="s">
        <v>149</v>
      </c>
      <c r="BM88" s="231" t="s">
        <v>154</v>
      </c>
    </row>
    <row r="89" s="2" customFormat="1" ht="16.5" customHeight="1">
      <c r="A89" s="40"/>
      <c r="B89" s="41"/>
      <c r="C89" s="220" t="s">
        <v>155</v>
      </c>
      <c r="D89" s="220" t="s">
        <v>144</v>
      </c>
      <c r="E89" s="221" t="s">
        <v>156</v>
      </c>
      <c r="F89" s="222" t="s">
        <v>157</v>
      </c>
      <c r="G89" s="223" t="s">
        <v>147</v>
      </c>
      <c r="H89" s="224">
        <v>1</v>
      </c>
      <c r="I89" s="225"/>
      <c r="J89" s="226">
        <f>ROUND(I89*H89,2)</f>
        <v>0</v>
      </c>
      <c r="K89" s="222" t="s">
        <v>148</v>
      </c>
      <c r="L89" s="46"/>
      <c r="M89" s="227" t="s">
        <v>19</v>
      </c>
      <c r="N89" s="228" t="s">
        <v>40</v>
      </c>
      <c r="O89" s="86"/>
      <c r="P89" s="229">
        <f>O89*H89</f>
        <v>0</v>
      </c>
      <c r="Q89" s="229">
        <v>0</v>
      </c>
      <c r="R89" s="229">
        <f>Q89*H89</f>
        <v>0</v>
      </c>
      <c r="S89" s="229">
        <v>0</v>
      </c>
      <c r="T89" s="230">
        <f>S89*H89</f>
        <v>0</v>
      </c>
      <c r="U89" s="40"/>
      <c r="V89" s="40"/>
      <c r="W89" s="40"/>
      <c r="X89" s="40"/>
      <c r="Y89" s="40"/>
      <c r="Z89" s="40"/>
      <c r="AA89" s="40"/>
      <c r="AB89" s="40"/>
      <c r="AC89" s="40"/>
      <c r="AD89" s="40"/>
      <c r="AE89" s="40"/>
      <c r="AR89" s="231" t="s">
        <v>149</v>
      </c>
      <c r="AT89" s="231" t="s">
        <v>144</v>
      </c>
      <c r="AU89" s="231" t="s">
        <v>79</v>
      </c>
      <c r="AY89" s="19" t="s">
        <v>141</v>
      </c>
      <c r="BE89" s="232">
        <f>IF(N89="základní",J89,0)</f>
        <v>0</v>
      </c>
      <c r="BF89" s="232">
        <f>IF(N89="snížená",J89,0)</f>
        <v>0</v>
      </c>
      <c r="BG89" s="232">
        <f>IF(N89="zákl. přenesená",J89,0)</f>
        <v>0</v>
      </c>
      <c r="BH89" s="232">
        <f>IF(N89="sníž. přenesená",J89,0)</f>
        <v>0</v>
      </c>
      <c r="BI89" s="232">
        <f>IF(N89="nulová",J89,0)</f>
        <v>0</v>
      </c>
      <c r="BJ89" s="19" t="s">
        <v>77</v>
      </c>
      <c r="BK89" s="232">
        <f>ROUND(I89*H89,2)</f>
        <v>0</v>
      </c>
      <c r="BL89" s="19" t="s">
        <v>149</v>
      </c>
      <c r="BM89" s="231" t="s">
        <v>158</v>
      </c>
    </row>
    <row r="90" s="12" customFormat="1" ht="22.8" customHeight="1">
      <c r="A90" s="12"/>
      <c r="B90" s="204"/>
      <c r="C90" s="205"/>
      <c r="D90" s="206" t="s">
        <v>68</v>
      </c>
      <c r="E90" s="218" t="s">
        <v>159</v>
      </c>
      <c r="F90" s="218" t="s">
        <v>160</v>
      </c>
      <c r="G90" s="205"/>
      <c r="H90" s="205"/>
      <c r="I90" s="208"/>
      <c r="J90" s="219">
        <f>BK90</f>
        <v>0</v>
      </c>
      <c r="K90" s="205"/>
      <c r="L90" s="210"/>
      <c r="M90" s="211"/>
      <c r="N90" s="212"/>
      <c r="O90" s="212"/>
      <c r="P90" s="213">
        <f>P91</f>
        <v>0</v>
      </c>
      <c r="Q90" s="212"/>
      <c r="R90" s="213">
        <f>R91</f>
        <v>0</v>
      </c>
      <c r="S90" s="212"/>
      <c r="T90" s="214">
        <f>T91</f>
        <v>0</v>
      </c>
      <c r="U90" s="12"/>
      <c r="V90" s="12"/>
      <c r="W90" s="12"/>
      <c r="X90" s="12"/>
      <c r="Y90" s="12"/>
      <c r="Z90" s="12"/>
      <c r="AA90" s="12"/>
      <c r="AB90" s="12"/>
      <c r="AC90" s="12"/>
      <c r="AD90" s="12"/>
      <c r="AE90" s="12"/>
      <c r="AR90" s="215" t="s">
        <v>140</v>
      </c>
      <c r="AT90" s="216" t="s">
        <v>68</v>
      </c>
      <c r="AU90" s="216" t="s">
        <v>77</v>
      </c>
      <c r="AY90" s="215" t="s">
        <v>141</v>
      </c>
      <c r="BK90" s="217">
        <f>BK91</f>
        <v>0</v>
      </c>
    </row>
    <row r="91" s="2" customFormat="1" ht="16.5" customHeight="1">
      <c r="A91" s="40"/>
      <c r="B91" s="41"/>
      <c r="C91" s="220" t="s">
        <v>161</v>
      </c>
      <c r="D91" s="220" t="s">
        <v>144</v>
      </c>
      <c r="E91" s="221" t="s">
        <v>162</v>
      </c>
      <c r="F91" s="222" t="s">
        <v>163</v>
      </c>
      <c r="G91" s="223" t="s">
        <v>153</v>
      </c>
      <c r="H91" s="224">
        <v>1</v>
      </c>
      <c r="I91" s="225"/>
      <c r="J91" s="226">
        <f>ROUND(I91*H91,2)</f>
        <v>0</v>
      </c>
      <c r="K91" s="222" t="s">
        <v>148</v>
      </c>
      <c r="L91" s="46"/>
      <c r="M91" s="227" t="s">
        <v>19</v>
      </c>
      <c r="N91" s="228" t="s">
        <v>40</v>
      </c>
      <c r="O91" s="86"/>
      <c r="P91" s="229">
        <f>O91*H91</f>
        <v>0</v>
      </c>
      <c r="Q91" s="229">
        <v>0</v>
      </c>
      <c r="R91" s="229">
        <f>Q91*H91</f>
        <v>0</v>
      </c>
      <c r="S91" s="229">
        <v>0</v>
      </c>
      <c r="T91" s="230">
        <f>S91*H91</f>
        <v>0</v>
      </c>
      <c r="U91" s="40"/>
      <c r="V91" s="40"/>
      <c r="W91" s="40"/>
      <c r="X91" s="40"/>
      <c r="Y91" s="40"/>
      <c r="Z91" s="40"/>
      <c r="AA91" s="40"/>
      <c r="AB91" s="40"/>
      <c r="AC91" s="40"/>
      <c r="AD91" s="40"/>
      <c r="AE91" s="40"/>
      <c r="AR91" s="231" t="s">
        <v>149</v>
      </c>
      <c r="AT91" s="231" t="s">
        <v>144</v>
      </c>
      <c r="AU91" s="231" t="s">
        <v>79</v>
      </c>
      <c r="AY91" s="19" t="s">
        <v>141</v>
      </c>
      <c r="BE91" s="232">
        <f>IF(N91="základní",J91,0)</f>
        <v>0</v>
      </c>
      <c r="BF91" s="232">
        <f>IF(N91="snížená",J91,0)</f>
        <v>0</v>
      </c>
      <c r="BG91" s="232">
        <f>IF(N91="zákl. přenesená",J91,0)</f>
        <v>0</v>
      </c>
      <c r="BH91" s="232">
        <f>IF(N91="sníž. přenesená",J91,0)</f>
        <v>0</v>
      </c>
      <c r="BI91" s="232">
        <f>IF(N91="nulová",J91,0)</f>
        <v>0</v>
      </c>
      <c r="BJ91" s="19" t="s">
        <v>77</v>
      </c>
      <c r="BK91" s="232">
        <f>ROUND(I91*H91,2)</f>
        <v>0</v>
      </c>
      <c r="BL91" s="19" t="s">
        <v>149</v>
      </c>
      <c r="BM91" s="231" t="s">
        <v>164</v>
      </c>
    </row>
    <row r="92" s="12" customFormat="1" ht="22.8" customHeight="1">
      <c r="A92" s="12"/>
      <c r="B92" s="204"/>
      <c r="C92" s="205"/>
      <c r="D92" s="206" t="s">
        <v>68</v>
      </c>
      <c r="E92" s="218" t="s">
        <v>165</v>
      </c>
      <c r="F92" s="218" t="s">
        <v>166</v>
      </c>
      <c r="G92" s="205"/>
      <c r="H92" s="205"/>
      <c r="I92" s="208"/>
      <c r="J92" s="219">
        <f>BK92</f>
        <v>0</v>
      </c>
      <c r="K92" s="205"/>
      <c r="L92" s="210"/>
      <c r="M92" s="211"/>
      <c r="N92" s="212"/>
      <c r="O92" s="212"/>
      <c r="P92" s="213">
        <f>SUM(P93:P96)</f>
        <v>0</v>
      </c>
      <c r="Q92" s="212"/>
      <c r="R92" s="213">
        <f>SUM(R93:R96)</f>
        <v>0</v>
      </c>
      <c r="S92" s="212"/>
      <c r="T92" s="214">
        <f>SUM(T93:T96)</f>
        <v>0</v>
      </c>
      <c r="U92" s="12"/>
      <c r="V92" s="12"/>
      <c r="W92" s="12"/>
      <c r="X92" s="12"/>
      <c r="Y92" s="12"/>
      <c r="Z92" s="12"/>
      <c r="AA92" s="12"/>
      <c r="AB92" s="12"/>
      <c r="AC92" s="12"/>
      <c r="AD92" s="12"/>
      <c r="AE92" s="12"/>
      <c r="AR92" s="215" t="s">
        <v>140</v>
      </c>
      <c r="AT92" s="216" t="s">
        <v>68</v>
      </c>
      <c r="AU92" s="216" t="s">
        <v>77</v>
      </c>
      <c r="AY92" s="215" t="s">
        <v>141</v>
      </c>
      <c r="BK92" s="217">
        <f>SUM(BK93:BK96)</f>
        <v>0</v>
      </c>
    </row>
    <row r="93" s="2" customFormat="1" ht="16.5" customHeight="1">
      <c r="A93" s="40"/>
      <c r="B93" s="41"/>
      <c r="C93" s="220" t="s">
        <v>140</v>
      </c>
      <c r="D93" s="220" t="s">
        <v>144</v>
      </c>
      <c r="E93" s="221" t="s">
        <v>167</v>
      </c>
      <c r="F93" s="222" t="s">
        <v>168</v>
      </c>
      <c r="G93" s="223" t="s">
        <v>147</v>
      </c>
      <c r="H93" s="224">
        <v>1</v>
      </c>
      <c r="I93" s="225"/>
      <c r="J93" s="226">
        <f>ROUND(I93*H93,2)</f>
        <v>0</v>
      </c>
      <c r="K93" s="222" t="s">
        <v>148</v>
      </c>
      <c r="L93" s="46"/>
      <c r="M93" s="227" t="s">
        <v>19</v>
      </c>
      <c r="N93" s="228" t="s">
        <v>40</v>
      </c>
      <c r="O93" s="86"/>
      <c r="P93" s="229">
        <f>O93*H93</f>
        <v>0</v>
      </c>
      <c r="Q93" s="229">
        <v>0</v>
      </c>
      <c r="R93" s="229">
        <f>Q93*H93</f>
        <v>0</v>
      </c>
      <c r="S93" s="229">
        <v>0</v>
      </c>
      <c r="T93" s="230">
        <f>S93*H93</f>
        <v>0</v>
      </c>
      <c r="U93" s="40"/>
      <c r="V93" s="40"/>
      <c r="W93" s="40"/>
      <c r="X93" s="40"/>
      <c r="Y93" s="40"/>
      <c r="Z93" s="40"/>
      <c r="AA93" s="40"/>
      <c r="AB93" s="40"/>
      <c r="AC93" s="40"/>
      <c r="AD93" s="40"/>
      <c r="AE93" s="40"/>
      <c r="AR93" s="231" t="s">
        <v>149</v>
      </c>
      <c r="AT93" s="231" t="s">
        <v>144</v>
      </c>
      <c r="AU93" s="231" t="s">
        <v>79</v>
      </c>
      <c r="AY93" s="19" t="s">
        <v>141</v>
      </c>
      <c r="BE93" s="232">
        <f>IF(N93="základní",J93,0)</f>
        <v>0</v>
      </c>
      <c r="BF93" s="232">
        <f>IF(N93="snížená",J93,0)</f>
        <v>0</v>
      </c>
      <c r="BG93" s="232">
        <f>IF(N93="zákl. přenesená",J93,0)</f>
        <v>0</v>
      </c>
      <c r="BH93" s="232">
        <f>IF(N93="sníž. přenesená",J93,0)</f>
        <v>0</v>
      </c>
      <c r="BI93" s="232">
        <f>IF(N93="nulová",J93,0)</f>
        <v>0</v>
      </c>
      <c r="BJ93" s="19" t="s">
        <v>77</v>
      </c>
      <c r="BK93" s="232">
        <f>ROUND(I93*H93,2)</f>
        <v>0</v>
      </c>
      <c r="BL93" s="19" t="s">
        <v>149</v>
      </c>
      <c r="BM93" s="231" t="s">
        <v>169</v>
      </c>
    </row>
    <row r="94" s="13" customFormat="1">
      <c r="A94" s="13"/>
      <c r="B94" s="233"/>
      <c r="C94" s="234"/>
      <c r="D94" s="235" t="s">
        <v>170</v>
      </c>
      <c r="E94" s="236" t="s">
        <v>19</v>
      </c>
      <c r="F94" s="237" t="s">
        <v>171</v>
      </c>
      <c r="G94" s="234"/>
      <c r="H94" s="238">
        <v>1</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170</v>
      </c>
      <c r="AU94" s="244" t="s">
        <v>79</v>
      </c>
      <c r="AV94" s="13" t="s">
        <v>79</v>
      </c>
      <c r="AW94" s="13" t="s">
        <v>31</v>
      </c>
      <c r="AX94" s="13" t="s">
        <v>77</v>
      </c>
      <c r="AY94" s="244" t="s">
        <v>141</v>
      </c>
    </row>
    <row r="95" s="2" customFormat="1" ht="16.5" customHeight="1">
      <c r="A95" s="40"/>
      <c r="B95" s="41"/>
      <c r="C95" s="220" t="s">
        <v>172</v>
      </c>
      <c r="D95" s="220" t="s">
        <v>144</v>
      </c>
      <c r="E95" s="221" t="s">
        <v>173</v>
      </c>
      <c r="F95" s="222" t="s">
        <v>174</v>
      </c>
      <c r="G95" s="223" t="s">
        <v>147</v>
      </c>
      <c r="H95" s="224">
        <v>1</v>
      </c>
      <c r="I95" s="225"/>
      <c r="J95" s="226">
        <f>ROUND(I95*H95,2)</f>
        <v>0</v>
      </c>
      <c r="K95" s="222" t="s">
        <v>148</v>
      </c>
      <c r="L95" s="46"/>
      <c r="M95" s="227" t="s">
        <v>19</v>
      </c>
      <c r="N95" s="228" t="s">
        <v>40</v>
      </c>
      <c r="O95" s="86"/>
      <c r="P95" s="229">
        <f>O95*H95</f>
        <v>0</v>
      </c>
      <c r="Q95" s="229">
        <v>0</v>
      </c>
      <c r="R95" s="229">
        <f>Q95*H95</f>
        <v>0</v>
      </c>
      <c r="S95" s="229">
        <v>0</v>
      </c>
      <c r="T95" s="230">
        <f>S95*H95</f>
        <v>0</v>
      </c>
      <c r="U95" s="40"/>
      <c r="V95" s="40"/>
      <c r="W95" s="40"/>
      <c r="X95" s="40"/>
      <c r="Y95" s="40"/>
      <c r="Z95" s="40"/>
      <c r="AA95" s="40"/>
      <c r="AB95" s="40"/>
      <c r="AC95" s="40"/>
      <c r="AD95" s="40"/>
      <c r="AE95" s="40"/>
      <c r="AR95" s="231" t="s">
        <v>149</v>
      </c>
      <c r="AT95" s="231" t="s">
        <v>144</v>
      </c>
      <c r="AU95" s="231" t="s">
        <v>79</v>
      </c>
      <c r="AY95" s="19" t="s">
        <v>141</v>
      </c>
      <c r="BE95" s="232">
        <f>IF(N95="základní",J95,0)</f>
        <v>0</v>
      </c>
      <c r="BF95" s="232">
        <f>IF(N95="snížená",J95,0)</f>
        <v>0</v>
      </c>
      <c r="BG95" s="232">
        <f>IF(N95="zákl. přenesená",J95,0)</f>
        <v>0</v>
      </c>
      <c r="BH95" s="232">
        <f>IF(N95="sníž. přenesená",J95,0)</f>
        <v>0</v>
      </c>
      <c r="BI95" s="232">
        <f>IF(N95="nulová",J95,0)</f>
        <v>0</v>
      </c>
      <c r="BJ95" s="19" t="s">
        <v>77</v>
      </c>
      <c r="BK95" s="232">
        <f>ROUND(I95*H95,2)</f>
        <v>0</v>
      </c>
      <c r="BL95" s="19" t="s">
        <v>149</v>
      </c>
      <c r="BM95" s="231" t="s">
        <v>175</v>
      </c>
    </row>
    <row r="96" s="13" customFormat="1">
      <c r="A96" s="13"/>
      <c r="B96" s="233"/>
      <c r="C96" s="234"/>
      <c r="D96" s="235" t="s">
        <v>170</v>
      </c>
      <c r="E96" s="236" t="s">
        <v>19</v>
      </c>
      <c r="F96" s="237" t="s">
        <v>176</v>
      </c>
      <c r="G96" s="234"/>
      <c r="H96" s="238">
        <v>1</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170</v>
      </c>
      <c r="AU96" s="244" t="s">
        <v>79</v>
      </c>
      <c r="AV96" s="13" t="s">
        <v>79</v>
      </c>
      <c r="AW96" s="13" t="s">
        <v>31</v>
      </c>
      <c r="AX96" s="13" t="s">
        <v>77</v>
      </c>
      <c r="AY96" s="244" t="s">
        <v>141</v>
      </c>
    </row>
    <row r="97" s="12" customFormat="1" ht="22.8" customHeight="1">
      <c r="A97" s="12"/>
      <c r="B97" s="204"/>
      <c r="C97" s="205"/>
      <c r="D97" s="206" t="s">
        <v>68</v>
      </c>
      <c r="E97" s="218" t="s">
        <v>177</v>
      </c>
      <c r="F97" s="218" t="s">
        <v>178</v>
      </c>
      <c r="G97" s="205"/>
      <c r="H97" s="205"/>
      <c r="I97" s="208"/>
      <c r="J97" s="219">
        <f>BK97</f>
        <v>0</v>
      </c>
      <c r="K97" s="205"/>
      <c r="L97" s="210"/>
      <c r="M97" s="211"/>
      <c r="N97" s="212"/>
      <c r="O97" s="212"/>
      <c r="P97" s="213">
        <f>P98</f>
        <v>0</v>
      </c>
      <c r="Q97" s="212"/>
      <c r="R97" s="213">
        <f>R98</f>
        <v>0</v>
      </c>
      <c r="S97" s="212"/>
      <c r="T97" s="214">
        <f>T98</f>
        <v>0</v>
      </c>
      <c r="U97" s="12"/>
      <c r="V97" s="12"/>
      <c r="W97" s="12"/>
      <c r="X97" s="12"/>
      <c r="Y97" s="12"/>
      <c r="Z97" s="12"/>
      <c r="AA97" s="12"/>
      <c r="AB97" s="12"/>
      <c r="AC97" s="12"/>
      <c r="AD97" s="12"/>
      <c r="AE97" s="12"/>
      <c r="AR97" s="215" t="s">
        <v>140</v>
      </c>
      <c r="AT97" s="216" t="s">
        <v>68</v>
      </c>
      <c r="AU97" s="216" t="s">
        <v>77</v>
      </c>
      <c r="AY97" s="215" t="s">
        <v>141</v>
      </c>
      <c r="BK97" s="217">
        <f>BK98</f>
        <v>0</v>
      </c>
    </row>
    <row r="98" s="2" customFormat="1" ht="16.5" customHeight="1">
      <c r="A98" s="40"/>
      <c r="B98" s="41"/>
      <c r="C98" s="220" t="s">
        <v>179</v>
      </c>
      <c r="D98" s="220" t="s">
        <v>144</v>
      </c>
      <c r="E98" s="221" t="s">
        <v>180</v>
      </c>
      <c r="F98" s="222" t="s">
        <v>181</v>
      </c>
      <c r="G98" s="223" t="s">
        <v>147</v>
      </c>
      <c r="H98" s="224">
        <v>1</v>
      </c>
      <c r="I98" s="225"/>
      <c r="J98" s="226">
        <f>ROUND(I98*H98,2)</f>
        <v>0</v>
      </c>
      <c r="K98" s="222" t="s">
        <v>148</v>
      </c>
      <c r="L98" s="46"/>
      <c r="M98" s="245" t="s">
        <v>19</v>
      </c>
      <c r="N98" s="246" t="s">
        <v>40</v>
      </c>
      <c r="O98" s="247"/>
      <c r="P98" s="248">
        <f>O98*H98</f>
        <v>0</v>
      </c>
      <c r="Q98" s="248">
        <v>0</v>
      </c>
      <c r="R98" s="248">
        <f>Q98*H98</f>
        <v>0</v>
      </c>
      <c r="S98" s="248">
        <v>0</v>
      </c>
      <c r="T98" s="249">
        <f>S98*H98</f>
        <v>0</v>
      </c>
      <c r="U98" s="40"/>
      <c r="V98" s="40"/>
      <c r="W98" s="40"/>
      <c r="X98" s="40"/>
      <c r="Y98" s="40"/>
      <c r="Z98" s="40"/>
      <c r="AA98" s="40"/>
      <c r="AB98" s="40"/>
      <c r="AC98" s="40"/>
      <c r="AD98" s="40"/>
      <c r="AE98" s="40"/>
      <c r="AR98" s="231" t="s">
        <v>149</v>
      </c>
      <c r="AT98" s="231" t="s">
        <v>144</v>
      </c>
      <c r="AU98" s="231" t="s">
        <v>79</v>
      </c>
      <c r="AY98" s="19" t="s">
        <v>141</v>
      </c>
      <c r="BE98" s="232">
        <f>IF(N98="základní",J98,0)</f>
        <v>0</v>
      </c>
      <c r="BF98" s="232">
        <f>IF(N98="snížená",J98,0)</f>
        <v>0</v>
      </c>
      <c r="BG98" s="232">
        <f>IF(N98="zákl. přenesená",J98,0)</f>
        <v>0</v>
      </c>
      <c r="BH98" s="232">
        <f>IF(N98="sníž. přenesená",J98,0)</f>
        <v>0</v>
      </c>
      <c r="BI98" s="232">
        <f>IF(N98="nulová",J98,0)</f>
        <v>0</v>
      </c>
      <c r="BJ98" s="19" t="s">
        <v>77</v>
      </c>
      <c r="BK98" s="232">
        <f>ROUND(I98*H98,2)</f>
        <v>0</v>
      </c>
      <c r="BL98" s="19" t="s">
        <v>149</v>
      </c>
      <c r="BM98" s="231" t="s">
        <v>182</v>
      </c>
    </row>
    <row r="99" s="2" customFormat="1" ht="6.96" customHeight="1">
      <c r="A99" s="40"/>
      <c r="B99" s="61"/>
      <c r="C99" s="62"/>
      <c r="D99" s="62"/>
      <c r="E99" s="62"/>
      <c r="F99" s="62"/>
      <c r="G99" s="62"/>
      <c r="H99" s="62"/>
      <c r="I99" s="168"/>
      <c r="J99" s="62"/>
      <c r="K99" s="62"/>
      <c r="L99" s="46"/>
      <c r="M99" s="40"/>
      <c r="O99" s="40"/>
      <c r="P99" s="40"/>
      <c r="Q99" s="40"/>
      <c r="R99" s="40"/>
      <c r="S99" s="40"/>
      <c r="T99" s="40"/>
      <c r="U99" s="40"/>
      <c r="V99" s="40"/>
      <c r="W99" s="40"/>
      <c r="X99" s="40"/>
      <c r="Y99" s="40"/>
      <c r="Z99" s="40"/>
      <c r="AA99" s="40"/>
      <c r="AB99" s="40"/>
      <c r="AC99" s="40"/>
      <c r="AD99" s="40"/>
      <c r="AE99" s="40"/>
    </row>
  </sheetData>
  <sheetProtection sheet="1" autoFilter="0" formatColumns="0" formatRows="0" objects="1" scenarios="1" spinCount="100000" saltValue="mVR0HHMasKQaimeQqJ0Hr3eVJFPgHN3r1byEfyvRsQZTH90GINdmiimFP+z+HAmMtVKlM9MP5fkjUF3TvM/r1A==" hashValue="9GUlqCCLGm3Pa5zhyQcoMT5k3n3XWInAh3oTp6/WrJNoPKhaMv3MNY64WNMnLKxOFkwHG+qVnqqtFzmCWsGR+w==" algorithmName="SHA-512" password="CC35"/>
  <autoFilter ref="C83:K98"/>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82</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183</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ROUND(J86,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ROUND((SUM(BE86:BE195)),  2)</f>
        <v>0</v>
      </c>
      <c r="G33" s="40"/>
      <c r="H33" s="40"/>
      <c r="I33" s="157">
        <v>0.20999999999999999</v>
      </c>
      <c r="J33" s="156">
        <f>ROUND(((SUM(BE86:BE195))*I33),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ROUND((SUM(BF86:BF195)),  2)</f>
        <v>0</v>
      </c>
      <c r="G34" s="40"/>
      <c r="H34" s="40"/>
      <c r="I34" s="157">
        <v>0.14999999999999999</v>
      </c>
      <c r="J34" s="156">
        <f>ROUND(((SUM(BF86:BF195))*I34),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ROUND((SUM(BG86:BG195)),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ROUND((SUM(BH86:BH195)),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ROUND((SUM(BI86:BI195)),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001 - DEMOLICE</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J87</f>
        <v>0</v>
      </c>
      <c r="K60" s="179"/>
      <c r="L60" s="184"/>
      <c r="S60" s="9"/>
      <c r="T60" s="9"/>
      <c r="U60" s="9"/>
      <c r="V60" s="9"/>
      <c r="W60" s="9"/>
      <c r="X60" s="9"/>
      <c r="Y60" s="9"/>
      <c r="Z60" s="9"/>
      <c r="AA60" s="9"/>
      <c r="AB60" s="9"/>
      <c r="AC60" s="9"/>
      <c r="AD60" s="9"/>
      <c r="AE60" s="9"/>
    </row>
    <row r="61" s="10" customFormat="1" ht="19.92" customHeight="1">
      <c r="A61" s="10"/>
      <c r="B61" s="185"/>
      <c r="C61" s="186"/>
      <c r="D61" s="187" t="s">
        <v>185</v>
      </c>
      <c r="E61" s="188"/>
      <c r="F61" s="188"/>
      <c r="G61" s="188"/>
      <c r="H61" s="188"/>
      <c r="I61" s="189"/>
      <c r="J61" s="190">
        <f>J88</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186</v>
      </c>
      <c r="E62" s="188"/>
      <c r="F62" s="188"/>
      <c r="G62" s="188"/>
      <c r="H62" s="188"/>
      <c r="I62" s="189"/>
      <c r="J62" s="190">
        <f>J134</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187</v>
      </c>
      <c r="E63" s="188"/>
      <c r="F63" s="188"/>
      <c r="G63" s="188"/>
      <c r="H63" s="188"/>
      <c r="I63" s="189"/>
      <c r="J63" s="190">
        <f>J171</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188</v>
      </c>
      <c r="E64" s="188"/>
      <c r="F64" s="188"/>
      <c r="G64" s="188"/>
      <c r="H64" s="188"/>
      <c r="I64" s="189"/>
      <c r="J64" s="190">
        <f>J188</f>
        <v>0</v>
      </c>
      <c r="K64" s="186"/>
      <c r="L64" s="191"/>
      <c r="S64" s="10"/>
      <c r="T64" s="10"/>
      <c r="U64" s="10"/>
      <c r="V64" s="10"/>
      <c r="W64" s="10"/>
      <c r="X64" s="10"/>
      <c r="Y64" s="10"/>
      <c r="Z64" s="10"/>
      <c r="AA64" s="10"/>
      <c r="AB64" s="10"/>
      <c r="AC64" s="10"/>
      <c r="AD64" s="10"/>
      <c r="AE64" s="10"/>
    </row>
    <row r="65" s="9" customFormat="1" ht="24.96" customHeight="1">
      <c r="A65" s="9"/>
      <c r="B65" s="178"/>
      <c r="C65" s="179"/>
      <c r="D65" s="180" t="s">
        <v>189</v>
      </c>
      <c r="E65" s="181"/>
      <c r="F65" s="181"/>
      <c r="G65" s="181"/>
      <c r="H65" s="181"/>
      <c r="I65" s="182"/>
      <c r="J65" s="183">
        <f>J191</f>
        <v>0</v>
      </c>
      <c r="K65" s="179"/>
      <c r="L65" s="184"/>
      <c r="S65" s="9"/>
      <c r="T65" s="9"/>
      <c r="U65" s="9"/>
      <c r="V65" s="9"/>
      <c r="W65" s="9"/>
      <c r="X65" s="9"/>
      <c r="Y65" s="9"/>
      <c r="Z65" s="9"/>
      <c r="AA65" s="9"/>
      <c r="AB65" s="9"/>
      <c r="AC65" s="9"/>
      <c r="AD65" s="9"/>
      <c r="AE65" s="9"/>
    </row>
    <row r="66" s="10" customFormat="1" ht="19.92" customHeight="1">
      <c r="A66" s="10"/>
      <c r="B66" s="185"/>
      <c r="C66" s="186"/>
      <c r="D66" s="187" t="s">
        <v>190</v>
      </c>
      <c r="E66" s="188"/>
      <c r="F66" s="188"/>
      <c r="G66" s="188"/>
      <c r="H66" s="188"/>
      <c r="I66" s="189"/>
      <c r="J66" s="190">
        <f>J192</f>
        <v>0</v>
      </c>
      <c r="K66" s="186"/>
      <c r="L66" s="191"/>
      <c r="S66" s="10"/>
      <c r="T66" s="10"/>
      <c r="U66" s="10"/>
      <c r="V66" s="10"/>
      <c r="W66" s="10"/>
      <c r="X66" s="10"/>
      <c r="Y66" s="10"/>
      <c r="Z66" s="10"/>
      <c r="AA66" s="10"/>
      <c r="AB66" s="10"/>
      <c r="AC66" s="10"/>
      <c r="AD66" s="10"/>
      <c r="AE66" s="10"/>
    </row>
    <row r="67" s="2" customFormat="1" ht="21.84"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6.96"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2" customFormat="1" ht="6.96"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2" customFormat="1" ht="24.96" customHeight="1">
      <c r="A73" s="40"/>
      <c r="B73" s="41"/>
      <c r="C73" s="25" t="s">
        <v>125</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6.5" customHeight="1">
      <c r="A76" s="40"/>
      <c r="B76" s="41"/>
      <c r="C76" s="42"/>
      <c r="D76" s="42"/>
      <c r="E76" s="172" t="str">
        <f>E7</f>
        <v>Most Zlíchov</v>
      </c>
      <c r="F76" s="34"/>
      <c r="G76" s="34"/>
      <c r="H76" s="34"/>
      <c r="I76" s="138"/>
      <c r="J76" s="42"/>
      <c r="K76" s="42"/>
      <c r="L76" s="139"/>
      <c r="S76" s="40"/>
      <c r="T76" s="40"/>
      <c r="U76" s="40"/>
      <c r="V76" s="40"/>
      <c r="W76" s="40"/>
      <c r="X76" s="40"/>
      <c r="Y76" s="40"/>
      <c r="Z76" s="40"/>
      <c r="AA76" s="40"/>
      <c r="AB76" s="40"/>
      <c r="AC76" s="40"/>
      <c r="AD76" s="40"/>
      <c r="AE76" s="40"/>
    </row>
    <row r="77" s="2" customFormat="1" ht="12" customHeight="1">
      <c r="A77" s="40"/>
      <c r="B77" s="41"/>
      <c r="C77" s="34" t="s">
        <v>114</v>
      </c>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6.5" customHeight="1">
      <c r="A78" s="40"/>
      <c r="B78" s="41"/>
      <c r="C78" s="42"/>
      <c r="D78" s="42"/>
      <c r="E78" s="71" t="str">
        <f>E9</f>
        <v>SO 001 - DEMOLICE</v>
      </c>
      <c r="F78" s="42"/>
      <c r="G78" s="42"/>
      <c r="H78" s="42"/>
      <c r="I78" s="138"/>
      <c r="J78" s="42"/>
      <c r="K78" s="42"/>
      <c r="L78" s="139"/>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12" customHeight="1">
      <c r="A80" s="40"/>
      <c r="B80" s="41"/>
      <c r="C80" s="34" t="s">
        <v>21</v>
      </c>
      <c r="D80" s="42"/>
      <c r="E80" s="42"/>
      <c r="F80" s="29" t="str">
        <f>F12</f>
        <v xml:space="preserve"> </v>
      </c>
      <c r="G80" s="42"/>
      <c r="H80" s="42"/>
      <c r="I80" s="142" t="s">
        <v>23</v>
      </c>
      <c r="J80" s="74" t="str">
        <f>IF(J12="","",J12)</f>
        <v>13. 5. 2019</v>
      </c>
      <c r="K80" s="42"/>
      <c r="L80" s="139"/>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2" customFormat="1" ht="15.15" customHeight="1">
      <c r="A82" s="40"/>
      <c r="B82" s="41"/>
      <c r="C82" s="34" t="s">
        <v>25</v>
      </c>
      <c r="D82" s="42"/>
      <c r="E82" s="42"/>
      <c r="F82" s="29" t="str">
        <f>E15</f>
        <v xml:space="preserve"> </v>
      </c>
      <c r="G82" s="42"/>
      <c r="H82" s="42"/>
      <c r="I82" s="142" t="s">
        <v>30</v>
      </c>
      <c r="J82" s="38" t="str">
        <f>E21</f>
        <v xml:space="preserve"> </v>
      </c>
      <c r="K82" s="42"/>
      <c r="L82" s="139"/>
      <c r="S82" s="40"/>
      <c r="T82" s="40"/>
      <c r="U82" s="40"/>
      <c r="V82" s="40"/>
      <c r="W82" s="40"/>
      <c r="X82" s="40"/>
      <c r="Y82" s="40"/>
      <c r="Z82" s="40"/>
      <c r="AA82" s="40"/>
      <c r="AB82" s="40"/>
      <c r="AC82" s="40"/>
      <c r="AD82" s="40"/>
      <c r="AE82" s="40"/>
    </row>
    <row r="83" s="2" customFormat="1" ht="15.15" customHeight="1">
      <c r="A83" s="40"/>
      <c r="B83" s="41"/>
      <c r="C83" s="34" t="s">
        <v>28</v>
      </c>
      <c r="D83" s="42"/>
      <c r="E83" s="42"/>
      <c r="F83" s="29" t="str">
        <f>IF(E18="","",E18)</f>
        <v>Vyplň údaj</v>
      </c>
      <c r="G83" s="42"/>
      <c r="H83" s="42"/>
      <c r="I83" s="142" t="s">
        <v>32</v>
      </c>
      <c r="J83" s="38" t="str">
        <f>E24</f>
        <v xml:space="preserve"> </v>
      </c>
      <c r="K83" s="42"/>
      <c r="L83" s="139"/>
      <c r="S83" s="40"/>
      <c r="T83" s="40"/>
      <c r="U83" s="40"/>
      <c r="V83" s="40"/>
      <c r="W83" s="40"/>
      <c r="X83" s="40"/>
      <c r="Y83" s="40"/>
      <c r="Z83" s="40"/>
      <c r="AA83" s="40"/>
      <c r="AB83" s="40"/>
      <c r="AC83" s="40"/>
      <c r="AD83" s="40"/>
      <c r="AE83" s="40"/>
    </row>
    <row r="84" s="2" customFormat="1" ht="10.32"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11" customFormat="1" ht="29.28" customHeight="1">
      <c r="A85" s="192"/>
      <c r="B85" s="193"/>
      <c r="C85" s="194" t="s">
        <v>126</v>
      </c>
      <c r="D85" s="195" t="s">
        <v>54</v>
      </c>
      <c r="E85" s="195" t="s">
        <v>50</v>
      </c>
      <c r="F85" s="195" t="s">
        <v>51</v>
      </c>
      <c r="G85" s="195" t="s">
        <v>127</v>
      </c>
      <c r="H85" s="195" t="s">
        <v>128</v>
      </c>
      <c r="I85" s="196" t="s">
        <v>129</v>
      </c>
      <c r="J85" s="195" t="s">
        <v>118</v>
      </c>
      <c r="K85" s="197" t="s">
        <v>130</v>
      </c>
      <c r="L85" s="198"/>
      <c r="M85" s="94" t="s">
        <v>19</v>
      </c>
      <c r="N85" s="95" t="s">
        <v>39</v>
      </c>
      <c r="O85" s="95" t="s">
        <v>131</v>
      </c>
      <c r="P85" s="95" t="s">
        <v>132</v>
      </c>
      <c r="Q85" s="95" t="s">
        <v>133</v>
      </c>
      <c r="R85" s="95" t="s">
        <v>134</v>
      </c>
      <c r="S85" s="95" t="s">
        <v>135</v>
      </c>
      <c r="T85" s="96" t="s">
        <v>136</v>
      </c>
      <c r="U85" s="192"/>
      <c r="V85" s="192"/>
      <c r="W85" s="192"/>
      <c r="X85" s="192"/>
      <c r="Y85" s="192"/>
      <c r="Z85" s="192"/>
      <c r="AA85" s="192"/>
      <c r="AB85" s="192"/>
      <c r="AC85" s="192"/>
      <c r="AD85" s="192"/>
      <c r="AE85" s="192"/>
    </row>
    <row r="86" s="2" customFormat="1" ht="22.8" customHeight="1">
      <c r="A86" s="40"/>
      <c r="B86" s="41"/>
      <c r="C86" s="101" t="s">
        <v>137</v>
      </c>
      <c r="D86" s="42"/>
      <c r="E86" s="42"/>
      <c r="F86" s="42"/>
      <c r="G86" s="42"/>
      <c r="H86" s="42"/>
      <c r="I86" s="138"/>
      <c r="J86" s="199">
        <f>BK86</f>
        <v>0</v>
      </c>
      <c r="K86" s="42"/>
      <c r="L86" s="46"/>
      <c r="M86" s="97"/>
      <c r="N86" s="200"/>
      <c r="O86" s="98"/>
      <c r="P86" s="201">
        <f>P87+P191</f>
        <v>0</v>
      </c>
      <c r="Q86" s="98"/>
      <c r="R86" s="201">
        <f>R87+R191</f>
        <v>16.120648169999999</v>
      </c>
      <c r="S86" s="98"/>
      <c r="T86" s="202">
        <f>T87+T191</f>
        <v>809.79544999999996</v>
      </c>
      <c r="U86" s="40"/>
      <c r="V86" s="40"/>
      <c r="W86" s="40"/>
      <c r="X86" s="40"/>
      <c r="Y86" s="40"/>
      <c r="Z86" s="40"/>
      <c r="AA86" s="40"/>
      <c r="AB86" s="40"/>
      <c r="AC86" s="40"/>
      <c r="AD86" s="40"/>
      <c r="AE86" s="40"/>
      <c r="AT86" s="19" t="s">
        <v>68</v>
      </c>
      <c r="AU86" s="19" t="s">
        <v>119</v>
      </c>
      <c r="BK86" s="203">
        <f>BK87+BK191</f>
        <v>0</v>
      </c>
    </row>
    <row r="87" s="12" customFormat="1" ht="25.92" customHeight="1">
      <c r="A87" s="12"/>
      <c r="B87" s="204"/>
      <c r="C87" s="205"/>
      <c r="D87" s="206" t="s">
        <v>68</v>
      </c>
      <c r="E87" s="207" t="s">
        <v>191</v>
      </c>
      <c r="F87" s="207" t="s">
        <v>192</v>
      </c>
      <c r="G87" s="205"/>
      <c r="H87" s="205"/>
      <c r="I87" s="208"/>
      <c r="J87" s="209">
        <f>BK87</f>
        <v>0</v>
      </c>
      <c r="K87" s="205"/>
      <c r="L87" s="210"/>
      <c r="M87" s="211"/>
      <c r="N87" s="212"/>
      <c r="O87" s="212"/>
      <c r="P87" s="213">
        <f>P88+P134+P171+P188</f>
        <v>0</v>
      </c>
      <c r="Q87" s="212"/>
      <c r="R87" s="213">
        <f>R88+R134+R171+R188</f>
        <v>16.120648169999999</v>
      </c>
      <c r="S87" s="212"/>
      <c r="T87" s="214">
        <f>T88+T134+T171+T188</f>
        <v>806.71544999999992</v>
      </c>
      <c r="U87" s="12"/>
      <c r="V87" s="12"/>
      <c r="W87" s="12"/>
      <c r="X87" s="12"/>
      <c r="Y87" s="12"/>
      <c r="Z87" s="12"/>
      <c r="AA87" s="12"/>
      <c r="AB87" s="12"/>
      <c r="AC87" s="12"/>
      <c r="AD87" s="12"/>
      <c r="AE87" s="12"/>
      <c r="AR87" s="215" t="s">
        <v>77</v>
      </c>
      <c r="AT87" s="216" t="s">
        <v>68</v>
      </c>
      <c r="AU87" s="216" t="s">
        <v>69</v>
      </c>
      <c r="AY87" s="215" t="s">
        <v>141</v>
      </c>
      <c r="BK87" s="217">
        <f>BK88+BK134+BK171+BK188</f>
        <v>0</v>
      </c>
    </row>
    <row r="88" s="12" customFormat="1" ht="22.8" customHeight="1">
      <c r="A88" s="12"/>
      <c r="B88" s="204"/>
      <c r="C88" s="205"/>
      <c r="D88" s="206" t="s">
        <v>68</v>
      </c>
      <c r="E88" s="218" t="s">
        <v>77</v>
      </c>
      <c r="F88" s="218" t="s">
        <v>193</v>
      </c>
      <c r="G88" s="205"/>
      <c r="H88" s="205"/>
      <c r="I88" s="208"/>
      <c r="J88" s="219">
        <f>BK88</f>
        <v>0</v>
      </c>
      <c r="K88" s="205"/>
      <c r="L88" s="210"/>
      <c r="M88" s="211"/>
      <c r="N88" s="212"/>
      <c r="O88" s="212"/>
      <c r="P88" s="213">
        <f>SUM(P89:P133)</f>
        <v>0</v>
      </c>
      <c r="Q88" s="212"/>
      <c r="R88" s="213">
        <f>SUM(R89:R133)</f>
        <v>0</v>
      </c>
      <c r="S88" s="212"/>
      <c r="T88" s="214">
        <f>SUM(T89:T133)</f>
        <v>468.75225</v>
      </c>
      <c r="U88" s="12"/>
      <c r="V88" s="12"/>
      <c r="W88" s="12"/>
      <c r="X88" s="12"/>
      <c r="Y88" s="12"/>
      <c r="Z88" s="12"/>
      <c r="AA88" s="12"/>
      <c r="AB88" s="12"/>
      <c r="AC88" s="12"/>
      <c r="AD88" s="12"/>
      <c r="AE88" s="12"/>
      <c r="AR88" s="215" t="s">
        <v>77</v>
      </c>
      <c r="AT88" s="216" t="s">
        <v>68</v>
      </c>
      <c r="AU88" s="216" t="s">
        <v>77</v>
      </c>
      <c r="AY88" s="215" t="s">
        <v>141</v>
      </c>
      <c r="BK88" s="217">
        <f>SUM(BK89:BK133)</f>
        <v>0</v>
      </c>
    </row>
    <row r="89" s="2" customFormat="1" ht="24" customHeight="1">
      <c r="A89" s="40"/>
      <c r="B89" s="41"/>
      <c r="C89" s="220" t="s">
        <v>77</v>
      </c>
      <c r="D89" s="220" t="s">
        <v>144</v>
      </c>
      <c r="E89" s="221" t="s">
        <v>194</v>
      </c>
      <c r="F89" s="222" t="s">
        <v>195</v>
      </c>
      <c r="G89" s="223" t="s">
        <v>196</v>
      </c>
      <c r="H89" s="224">
        <v>78.75</v>
      </c>
      <c r="I89" s="225"/>
      <c r="J89" s="226">
        <f>ROUND(I89*H89,2)</f>
        <v>0</v>
      </c>
      <c r="K89" s="222" t="s">
        <v>197</v>
      </c>
      <c r="L89" s="46"/>
      <c r="M89" s="227" t="s">
        <v>19</v>
      </c>
      <c r="N89" s="228" t="s">
        <v>40</v>
      </c>
      <c r="O89" s="86"/>
      <c r="P89" s="229">
        <f>O89*H89</f>
        <v>0</v>
      </c>
      <c r="Q89" s="229">
        <v>0</v>
      </c>
      <c r="R89" s="229">
        <f>Q89*H89</f>
        <v>0</v>
      </c>
      <c r="S89" s="229">
        <v>0.63</v>
      </c>
      <c r="T89" s="230">
        <f>S89*H89</f>
        <v>49.612499999999997</v>
      </c>
      <c r="U89" s="40"/>
      <c r="V89" s="40"/>
      <c r="W89" s="40"/>
      <c r="X89" s="40"/>
      <c r="Y89" s="40"/>
      <c r="Z89" s="40"/>
      <c r="AA89" s="40"/>
      <c r="AB89" s="40"/>
      <c r="AC89" s="40"/>
      <c r="AD89" s="40"/>
      <c r="AE89" s="40"/>
      <c r="AR89" s="231" t="s">
        <v>161</v>
      </c>
      <c r="AT89" s="231" t="s">
        <v>144</v>
      </c>
      <c r="AU89" s="231" t="s">
        <v>79</v>
      </c>
      <c r="AY89" s="19" t="s">
        <v>141</v>
      </c>
      <c r="BE89" s="232">
        <f>IF(N89="základní",J89,0)</f>
        <v>0</v>
      </c>
      <c r="BF89" s="232">
        <f>IF(N89="snížená",J89,0)</f>
        <v>0</v>
      </c>
      <c r="BG89" s="232">
        <f>IF(N89="zákl. přenesená",J89,0)</f>
        <v>0</v>
      </c>
      <c r="BH89" s="232">
        <f>IF(N89="sníž. přenesená",J89,0)</f>
        <v>0</v>
      </c>
      <c r="BI89" s="232">
        <f>IF(N89="nulová",J89,0)</f>
        <v>0</v>
      </c>
      <c r="BJ89" s="19" t="s">
        <v>77</v>
      </c>
      <c r="BK89" s="232">
        <f>ROUND(I89*H89,2)</f>
        <v>0</v>
      </c>
      <c r="BL89" s="19" t="s">
        <v>161</v>
      </c>
      <c r="BM89" s="231" t="s">
        <v>198</v>
      </c>
    </row>
    <row r="90" s="2" customFormat="1">
      <c r="A90" s="40"/>
      <c r="B90" s="41"/>
      <c r="C90" s="42"/>
      <c r="D90" s="235" t="s">
        <v>199</v>
      </c>
      <c r="E90" s="42"/>
      <c r="F90" s="250" t="s">
        <v>200</v>
      </c>
      <c r="G90" s="42"/>
      <c r="H90" s="42"/>
      <c r="I90" s="138"/>
      <c r="J90" s="42"/>
      <c r="K90" s="42"/>
      <c r="L90" s="46"/>
      <c r="M90" s="251"/>
      <c r="N90" s="252"/>
      <c r="O90" s="86"/>
      <c r="P90" s="86"/>
      <c r="Q90" s="86"/>
      <c r="R90" s="86"/>
      <c r="S90" s="86"/>
      <c r="T90" s="87"/>
      <c r="U90" s="40"/>
      <c r="V90" s="40"/>
      <c r="W90" s="40"/>
      <c r="X90" s="40"/>
      <c r="Y90" s="40"/>
      <c r="Z90" s="40"/>
      <c r="AA90" s="40"/>
      <c r="AB90" s="40"/>
      <c r="AC90" s="40"/>
      <c r="AD90" s="40"/>
      <c r="AE90" s="40"/>
      <c r="AT90" s="19" t="s">
        <v>199</v>
      </c>
      <c r="AU90" s="19" t="s">
        <v>79</v>
      </c>
    </row>
    <row r="91" s="14" customFormat="1">
      <c r="A91" s="14"/>
      <c r="B91" s="253"/>
      <c r="C91" s="254"/>
      <c r="D91" s="235" t="s">
        <v>170</v>
      </c>
      <c r="E91" s="255" t="s">
        <v>19</v>
      </c>
      <c r="F91" s="256" t="s">
        <v>201</v>
      </c>
      <c r="G91" s="254"/>
      <c r="H91" s="255" t="s">
        <v>19</v>
      </c>
      <c r="I91" s="257"/>
      <c r="J91" s="254"/>
      <c r="K91" s="254"/>
      <c r="L91" s="258"/>
      <c r="M91" s="259"/>
      <c r="N91" s="260"/>
      <c r="O91" s="260"/>
      <c r="P91" s="260"/>
      <c r="Q91" s="260"/>
      <c r="R91" s="260"/>
      <c r="S91" s="260"/>
      <c r="T91" s="261"/>
      <c r="U91" s="14"/>
      <c r="V91" s="14"/>
      <c r="W91" s="14"/>
      <c r="X91" s="14"/>
      <c r="Y91" s="14"/>
      <c r="Z91" s="14"/>
      <c r="AA91" s="14"/>
      <c r="AB91" s="14"/>
      <c r="AC91" s="14"/>
      <c r="AD91" s="14"/>
      <c r="AE91" s="14"/>
      <c r="AT91" s="262" t="s">
        <v>170</v>
      </c>
      <c r="AU91" s="262" t="s">
        <v>79</v>
      </c>
      <c r="AV91" s="14" t="s">
        <v>77</v>
      </c>
      <c r="AW91" s="14" t="s">
        <v>31</v>
      </c>
      <c r="AX91" s="14" t="s">
        <v>69</v>
      </c>
      <c r="AY91" s="262" t="s">
        <v>141</v>
      </c>
    </row>
    <row r="92" s="13" customFormat="1">
      <c r="A92" s="13"/>
      <c r="B92" s="233"/>
      <c r="C92" s="234"/>
      <c r="D92" s="235" t="s">
        <v>170</v>
      </c>
      <c r="E92" s="236" t="s">
        <v>19</v>
      </c>
      <c r="F92" s="237" t="s">
        <v>202</v>
      </c>
      <c r="G92" s="234"/>
      <c r="H92" s="238">
        <v>78.75</v>
      </c>
      <c r="I92" s="239"/>
      <c r="J92" s="234"/>
      <c r="K92" s="234"/>
      <c r="L92" s="240"/>
      <c r="M92" s="241"/>
      <c r="N92" s="242"/>
      <c r="O92" s="242"/>
      <c r="P92" s="242"/>
      <c r="Q92" s="242"/>
      <c r="R92" s="242"/>
      <c r="S92" s="242"/>
      <c r="T92" s="243"/>
      <c r="U92" s="13"/>
      <c r="V92" s="13"/>
      <c r="W92" s="13"/>
      <c r="X92" s="13"/>
      <c r="Y92" s="13"/>
      <c r="Z92" s="13"/>
      <c r="AA92" s="13"/>
      <c r="AB92" s="13"/>
      <c r="AC92" s="13"/>
      <c r="AD92" s="13"/>
      <c r="AE92" s="13"/>
      <c r="AT92" s="244" t="s">
        <v>170</v>
      </c>
      <c r="AU92" s="244" t="s">
        <v>79</v>
      </c>
      <c r="AV92" s="13" t="s">
        <v>79</v>
      </c>
      <c r="AW92" s="13" t="s">
        <v>31</v>
      </c>
      <c r="AX92" s="13" t="s">
        <v>77</v>
      </c>
      <c r="AY92" s="244" t="s">
        <v>141</v>
      </c>
    </row>
    <row r="93" s="2" customFormat="1" ht="24" customHeight="1">
      <c r="A93" s="40"/>
      <c r="B93" s="41"/>
      <c r="C93" s="220" t="s">
        <v>79</v>
      </c>
      <c r="D93" s="220" t="s">
        <v>144</v>
      </c>
      <c r="E93" s="221" t="s">
        <v>203</v>
      </c>
      <c r="F93" s="222" t="s">
        <v>204</v>
      </c>
      <c r="G93" s="223" t="s">
        <v>196</v>
      </c>
      <c r="H93" s="224">
        <v>78.75</v>
      </c>
      <c r="I93" s="225"/>
      <c r="J93" s="226">
        <f>ROUND(I93*H93,2)</f>
        <v>0</v>
      </c>
      <c r="K93" s="222" t="s">
        <v>197</v>
      </c>
      <c r="L93" s="46"/>
      <c r="M93" s="227" t="s">
        <v>19</v>
      </c>
      <c r="N93" s="228" t="s">
        <v>40</v>
      </c>
      <c r="O93" s="86"/>
      <c r="P93" s="229">
        <f>O93*H93</f>
        <v>0</v>
      </c>
      <c r="Q93" s="229">
        <v>0</v>
      </c>
      <c r="R93" s="229">
        <f>Q93*H93</f>
        <v>0</v>
      </c>
      <c r="S93" s="229">
        <v>0.098000000000000004</v>
      </c>
      <c r="T93" s="230">
        <f>S93*H93</f>
        <v>7.7175000000000002</v>
      </c>
      <c r="U93" s="40"/>
      <c r="V93" s="40"/>
      <c r="W93" s="40"/>
      <c r="X93" s="40"/>
      <c r="Y93" s="40"/>
      <c r="Z93" s="40"/>
      <c r="AA93" s="40"/>
      <c r="AB93" s="40"/>
      <c r="AC93" s="40"/>
      <c r="AD93" s="40"/>
      <c r="AE93" s="40"/>
      <c r="AR93" s="231" t="s">
        <v>161</v>
      </c>
      <c r="AT93" s="231" t="s">
        <v>144</v>
      </c>
      <c r="AU93" s="231" t="s">
        <v>79</v>
      </c>
      <c r="AY93" s="19" t="s">
        <v>141</v>
      </c>
      <c r="BE93" s="232">
        <f>IF(N93="základní",J93,0)</f>
        <v>0</v>
      </c>
      <c r="BF93" s="232">
        <f>IF(N93="snížená",J93,0)</f>
        <v>0</v>
      </c>
      <c r="BG93" s="232">
        <f>IF(N93="zákl. přenesená",J93,0)</f>
        <v>0</v>
      </c>
      <c r="BH93" s="232">
        <f>IF(N93="sníž. přenesená",J93,0)</f>
        <v>0</v>
      </c>
      <c r="BI93" s="232">
        <f>IF(N93="nulová",J93,0)</f>
        <v>0</v>
      </c>
      <c r="BJ93" s="19" t="s">
        <v>77</v>
      </c>
      <c r="BK93" s="232">
        <f>ROUND(I93*H93,2)</f>
        <v>0</v>
      </c>
      <c r="BL93" s="19" t="s">
        <v>161</v>
      </c>
      <c r="BM93" s="231" t="s">
        <v>205</v>
      </c>
    </row>
    <row r="94" s="2" customFormat="1">
      <c r="A94" s="40"/>
      <c r="B94" s="41"/>
      <c r="C94" s="42"/>
      <c r="D94" s="235" t="s">
        <v>199</v>
      </c>
      <c r="E94" s="42"/>
      <c r="F94" s="250" t="s">
        <v>200</v>
      </c>
      <c r="G94" s="42"/>
      <c r="H94" s="42"/>
      <c r="I94" s="138"/>
      <c r="J94" s="42"/>
      <c r="K94" s="42"/>
      <c r="L94" s="46"/>
      <c r="M94" s="251"/>
      <c r="N94" s="252"/>
      <c r="O94" s="86"/>
      <c r="P94" s="86"/>
      <c r="Q94" s="86"/>
      <c r="R94" s="86"/>
      <c r="S94" s="86"/>
      <c r="T94" s="87"/>
      <c r="U94" s="40"/>
      <c r="V94" s="40"/>
      <c r="W94" s="40"/>
      <c r="X94" s="40"/>
      <c r="Y94" s="40"/>
      <c r="Z94" s="40"/>
      <c r="AA94" s="40"/>
      <c r="AB94" s="40"/>
      <c r="AC94" s="40"/>
      <c r="AD94" s="40"/>
      <c r="AE94" s="40"/>
      <c r="AT94" s="19" t="s">
        <v>199</v>
      </c>
      <c r="AU94" s="19" t="s">
        <v>79</v>
      </c>
    </row>
    <row r="95" s="14" customFormat="1">
      <c r="A95" s="14"/>
      <c r="B95" s="253"/>
      <c r="C95" s="254"/>
      <c r="D95" s="235" t="s">
        <v>170</v>
      </c>
      <c r="E95" s="255" t="s">
        <v>19</v>
      </c>
      <c r="F95" s="256" t="s">
        <v>206</v>
      </c>
      <c r="G95" s="254"/>
      <c r="H95" s="255" t="s">
        <v>19</v>
      </c>
      <c r="I95" s="257"/>
      <c r="J95" s="254"/>
      <c r="K95" s="254"/>
      <c r="L95" s="258"/>
      <c r="M95" s="259"/>
      <c r="N95" s="260"/>
      <c r="O95" s="260"/>
      <c r="P95" s="260"/>
      <c r="Q95" s="260"/>
      <c r="R95" s="260"/>
      <c r="S95" s="260"/>
      <c r="T95" s="261"/>
      <c r="U95" s="14"/>
      <c r="V95" s="14"/>
      <c r="W95" s="14"/>
      <c r="X95" s="14"/>
      <c r="Y95" s="14"/>
      <c r="Z95" s="14"/>
      <c r="AA95" s="14"/>
      <c r="AB95" s="14"/>
      <c r="AC95" s="14"/>
      <c r="AD95" s="14"/>
      <c r="AE95" s="14"/>
      <c r="AT95" s="262" t="s">
        <v>170</v>
      </c>
      <c r="AU95" s="262" t="s">
        <v>79</v>
      </c>
      <c r="AV95" s="14" t="s">
        <v>77</v>
      </c>
      <c r="AW95" s="14" t="s">
        <v>31</v>
      </c>
      <c r="AX95" s="14" t="s">
        <v>69</v>
      </c>
      <c r="AY95" s="262" t="s">
        <v>141</v>
      </c>
    </row>
    <row r="96" s="13" customFormat="1">
      <c r="A96" s="13"/>
      <c r="B96" s="233"/>
      <c r="C96" s="234"/>
      <c r="D96" s="235" t="s">
        <v>170</v>
      </c>
      <c r="E96" s="236" t="s">
        <v>19</v>
      </c>
      <c r="F96" s="237" t="s">
        <v>202</v>
      </c>
      <c r="G96" s="234"/>
      <c r="H96" s="238">
        <v>78.75</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170</v>
      </c>
      <c r="AU96" s="244" t="s">
        <v>79</v>
      </c>
      <c r="AV96" s="13" t="s">
        <v>79</v>
      </c>
      <c r="AW96" s="13" t="s">
        <v>31</v>
      </c>
      <c r="AX96" s="13" t="s">
        <v>77</v>
      </c>
      <c r="AY96" s="244" t="s">
        <v>141</v>
      </c>
    </row>
    <row r="97" s="2" customFormat="1" ht="24" customHeight="1">
      <c r="A97" s="40"/>
      <c r="B97" s="41"/>
      <c r="C97" s="220" t="s">
        <v>155</v>
      </c>
      <c r="D97" s="220" t="s">
        <v>144</v>
      </c>
      <c r="E97" s="221" t="s">
        <v>207</v>
      </c>
      <c r="F97" s="222" t="s">
        <v>208</v>
      </c>
      <c r="G97" s="223" t="s">
        <v>196</v>
      </c>
      <c r="H97" s="224">
        <v>297</v>
      </c>
      <c r="I97" s="225"/>
      <c r="J97" s="226">
        <f>ROUND(I97*H97,2)</f>
        <v>0</v>
      </c>
      <c r="K97" s="222" t="s">
        <v>197</v>
      </c>
      <c r="L97" s="46"/>
      <c r="M97" s="227" t="s">
        <v>19</v>
      </c>
      <c r="N97" s="228" t="s">
        <v>40</v>
      </c>
      <c r="O97" s="86"/>
      <c r="P97" s="229">
        <f>O97*H97</f>
        <v>0</v>
      </c>
      <c r="Q97" s="229">
        <v>0</v>
      </c>
      <c r="R97" s="229">
        <f>Q97*H97</f>
        <v>0</v>
      </c>
      <c r="S97" s="229">
        <v>0.22</v>
      </c>
      <c r="T97" s="230">
        <f>S97*H97</f>
        <v>65.340000000000003</v>
      </c>
      <c r="U97" s="40"/>
      <c r="V97" s="40"/>
      <c r="W97" s="40"/>
      <c r="X97" s="40"/>
      <c r="Y97" s="40"/>
      <c r="Z97" s="40"/>
      <c r="AA97" s="40"/>
      <c r="AB97" s="40"/>
      <c r="AC97" s="40"/>
      <c r="AD97" s="40"/>
      <c r="AE97" s="40"/>
      <c r="AR97" s="231" t="s">
        <v>161</v>
      </c>
      <c r="AT97" s="231" t="s">
        <v>144</v>
      </c>
      <c r="AU97" s="231" t="s">
        <v>79</v>
      </c>
      <c r="AY97" s="19" t="s">
        <v>141</v>
      </c>
      <c r="BE97" s="232">
        <f>IF(N97="základní",J97,0)</f>
        <v>0</v>
      </c>
      <c r="BF97" s="232">
        <f>IF(N97="snížená",J97,0)</f>
        <v>0</v>
      </c>
      <c r="BG97" s="232">
        <f>IF(N97="zákl. přenesená",J97,0)</f>
        <v>0</v>
      </c>
      <c r="BH97" s="232">
        <f>IF(N97="sníž. přenesená",J97,0)</f>
        <v>0</v>
      </c>
      <c r="BI97" s="232">
        <f>IF(N97="nulová",J97,0)</f>
        <v>0</v>
      </c>
      <c r="BJ97" s="19" t="s">
        <v>77</v>
      </c>
      <c r="BK97" s="232">
        <f>ROUND(I97*H97,2)</f>
        <v>0</v>
      </c>
      <c r="BL97" s="19" t="s">
        <v>161</v>
      </c>
      <c r="BM97" s="231" t="s">
        <v>209</v>
      </c>
    </row>
    <row r="98" s="2" customFormat="1">
      <c r="A98" s="40"/>
      <c r="B98" s="41"/>
      <c r="C98" s="42"/>
      <c r="D98" s="235" t="s">
        <v>199</v>
      </c>
      <c r="E98" s="42"/>
      <c r="F98" s="250" t="s">
        <v>200</v>
      </c>
      <c r="G98" s="42"/>
      <c r="H98" s="42"/>
      <c r="I98" s="138"/>
      <c r="J98" s="42"/>
      <c r="K98" s="42"/>
      <c r="L98" s="46"/>
      <c r="M98" s="251"/>
      <c r="N98" s="252"/>
      <c r="O98" s="86"/>
      <c r="P98" s="86"/>
      <c r="Q98" s="86"/>
      <c r="R98" s="86"/>
      <c r="S98" s="86"/>
      <c r="T98" s="87"/>
      <c r="U98" s="40"/>
      <c r="V98" s="40"/>
      <c r="W98" s="40"/>
      <c r="X98" s="40"/>
      <c r="Y98" s="40"/>
      <c r="Z98" s="40"/>
      <c r="AA98" s="40"/>
      <c r="AB98" s="40"/>
      <c r="AC98" s="40"/>
      <c r="AD98" s="40"/>
      <c r="AE98" s="40"/>
      <c r="AT98" s="19" t="s">
        <v>199</v>
      </c>
      <c r="AU98" s="19" t="s">
        <v>79</v>
      </c>
    </row>
    <row r="99" s="14" customFormat="1">
      <c r="A99" s="14"/>
      <c r="B99" s="253"/>
      <c r="C99" s="254"/>
      <c r="D99" s="235" t="s">
        <v>170</v>
      </c>
      <c r="E99" s="255" t="s">
        <v>19</v>
      </c>
      <c r="F99" s="256" t="s">
        <v>210</v>
      </c>
      <c r="G99" s="254"/>
      <c r="H99" s="255" t="s">
        <v>19</v>
      </c>
      <c r="I99" s="257"/>
      <c r="J99" s="254"/>
      <c r="K99" s="254"/>
      <c r="L99" s="258"/>
      <c r="M99" s="259"/>
      <c r="N99" s="260"/>
      <c r="O99" s="260"/>
      <c r="P99" s="260"/>
      <c r="Q99" s="260"/>
      <c r="R99" s="260"/>
      <c r="S99" s="260"/>
      <c r="T99" s="261"/>
      <c r="U99" s="14"/>
      <c r="V99" s="14"/>
      <c r="W99" s="14"/>
      <c r="X99" s="14"/>
      <c r="Y99" s="14"/>
      <c r="Z99" s="14"/>
      <c r="AA99" s="14"/>
      <c r="AB99" s="14"/>
      <c r="AC99" s="14"/>
      <c r="AD99" s="14"/>
      <c r="AE99" s="14"/>
      <c r="AT99" s="262" t="s">
        <v>170</v>
      </c>
      <c r="AU99" s="262" t="s">
        <v>79</v>
      </c>
      <c r="AV99" s="14" t="s">
        <v>77</v>
      </c>
      <c r="AW99" s="14" t="s">
        <v>31</v>
      </c>
      <c r="AX99" s="14" t="s">
        <v>69</v>
      </c>
      <c r="AY99" s="262" t="s">
        <v>141</v>
      </c>
    </row>
    <row r="100" s="13" customFormat="1">
      <c r="A100" s="13"/>
      <c r="B100" s="233"/>
      <c r="C100" s="234"/>
      <c r="D100" s="235" t="s">
        <v>170</v>
      </c>
      <c r="E100" s="236" t="s">
        <v>19</v>
      </c>
      <c r="F100" s="237" t="s">
        <v>211</v>
      </c>
      <c r="G100" s="234"/>
      <c r="H100" s="238">
        <v>297</v>
      </c>
      <c r="I100" s="239"/>
      <c r="J100" s="234"/>
      <c r="K100" s="234"/>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79</v>
      </c>
      <c r="AV100" s="13" t="s">
        <v>79</v>
      </c>
      <c r="AW100" s="13" t="s">
        <v>31</v>
      </c>
      <c r="AX100" s="13" t="s">
        <v>77</v>
      </c>
      <c r="AY100" s="244" t="s">
        <v>141</v>
      </c>
    </row>
    <row r="101" s="2" customFormat="1" ht="24" customHeight="1">
      <c r="A101" s="40"/>
      <c r="B101" s="41"/>
      <c r="C101" s="220" t="s">
        <v>161</v>
      </c>
      <c r="D101" s="220" t="s">
        <v>144</v>
      </c>
      <c r="E101" s="221" t="s">
        <v>212</v>
      </c>
      <c r="F101" s="222" t="s">
        <v>213</v>
      </c>
      <c r="G101" s="223" t="s">
        <v>196</v>
      </c>
      <c r="H101" s="224">
        <v>555.5</v>
      </c>
      <c r="I101" s="225"/>
      <c r="J101" s="226">
        <f>ROUND(I101*H101,2)</f>
        <v>0</v>
      </c>
      <c r="K101" s="222" t="s">
        <v>197</v>
      </c>
      <c r="L101" s="46"/>
      <c r="M101" s="227" t="s">
        <v>19</v>
      </c>
      <c r="N101" s="228" t="s">
        <v>40</v>
      </c>
      <c r="O101" s="86"/>
      <c r="P101" s="229">
        <f>O101*H101</f>
        <v>0</v>
      </c>
      <c r="Q101" s="229">
        <v>0</v>
      </c>
      <c r="R101" s="229">
        <f>Q101*H101</f>
        <v>0</v>
      </c>
      <c r="S101" s="229">
        <v>0.58199999999999996</v>
      </c>
      <c r="T101" s="230">
        <f>S101*H101</f>
        <v>323.30099999999999</v>
      </c>
      <c r="U101" s="40"/>
      <c r="V101" s="40"/>
      <c r="W101" s="40"/>
      <c r="X101" s="40"/>
      <c r="Y101" s="40"/>
      <c r="Z101" s="40"/>
      <c r="AA101" s="40"/>
      <c r="AB101" s="40"/>
      <c r="AC101" s="40"/>
      <c r="AD101" s="40"/>
      <c r="AE101" s="40"/>
      <c r="AR101" s="231" t="s">
        <v>161</v>
      </c>
      <c r="AT101" s="231" t="s">
        <v>144</v>
      </c>
      <c r="AU101" s="231" t="s">
        <v>79</v>
      </c>
      <c r="AY101" s="19" t="s">
        <v>141</v>
      </c>
      <c r="BE101" s="232">
        <f>IF(N101="základní",J101,0)</f>
        <v>0</v>
      </c>
      <c r="BF101" s="232">
        <f>IF(N101="snížená",J101,0)</f>
        <v>0</v>
      </c>
      <c r="BG101" s="232">
        <f>IF(N101="zákl. přenesená",J101,0)</f>
        <v>0</v>
      </c>
      <c r="BH101" s="232">
        <f>IF(N101="sníž. přenesená",J101,0)</f>
        <v>0</v>
      </c>
      <c r="BI101" s="232">
        <f>IF(N101="nulová",J101,0)</f>
        <v>0</v>
      </c>
      <c r="BJ101" s="19" t="s">
        <v>77</v>
      </c>
      <c r="BK101" s="232">
        <f>ROUND(I101*H101,2)</f>
        <v>0</v>
      </c>
      <c r="BL101" s="19" t="s">
        <v>161</v>
      </c>
      <c r="BM101" s="231" t="s">
        <v>214</v>
      </c>
    </row>
    <row r="102" s="2" customFormat="1">
      <c r="A102" s="40"/>
      <c r="B102" s="41"/>
      <c r="C102" s="42"/>
      <c r="D102" s="235" t="s">
        <v>199</v>
      </c>
      <c r="E102" s="42"/>
      <c r="F102" s="250" t="s">
        <v>200</v>
      </c>
      <c r="G102" s="42"/>
      <c r="H102" s="42"/>
      <c r="I102" s="138"/>
      <c r="J102" s="42"/>
      <c r="K102" s="42"/>
      <c r="L102" s="46"/>
      <c r="M102" s="251"/>
      <c r="N102" s="252"/>
      <c r="O102" s="86"/>
      <c r="P102" s="86"/>
      <c r="Q102" s="86"/>
      <c r="R102" s="86"/>
      <c r="S102" s="86"/>
      <c r="T102" s="87"/>
      <c r="U102" s="40"/>
      <c r="V102" s="40"/>
      <c r="W102" s="40"/>
      <c r="X102" s="40"/>
      <c r="Y102" s="40"/>
      <c r="Z102" s="40"/>
      <c r="AA102" s="40"/>
      <c r="AB102" s="40"/>
      <c r="AC102" s="40"/>
      <c r="AD102" s="40"/>
      <c r="AE102" s="40"/>
      <c r="AT102" s="19" t="s">
        <v>199</v>
      </c>
      <c r="AU102" s="19" t="s">
        <v>79</v>
      </c>
    </row>
    <row r="103" s="14" customFormat="1">
      <c r="A103" s="14"/>
      <c r="B103" s="253"/>
      <c r="C103" s="254"/>
      <c r="D103" s="235" t="s">
        <v>170</v>
      </c>
      <c r="E103" s="255" t="s">
        <v>19</v>
      </c>
      <c r="F103" s="256" t="s">
        <v>215</v>
      </c>
      <c r="G103" s="254"/>
      <c r="H103" s="255" t="s">
        <v>19</v>
      </c>
      <c r="I103" s="257"/>
      <c r="J103" s="254"/>
      <c r="K103" s="254"/>
      <c r="L103" s="258"/>
      <c r="M103" s="259"/>
      <c r="N103" s="260"/>
      <c r="O103" s="260"/>
      <c r="P103" s="260"/>
      <c r="Q103" s="260"/>
      <c r="R103" s="260"/>
      <c r="S103" s="260"/>
      <c r="T103" s="261"/>
      <c r="U103" s="14"/>
      <c r="V103" s="14"/>
      <c r="W103" s="14"/>
      <c r="X103" s="14"/>
      <c r="Y103" s="14"/>
      <c r="Z103" s="14"/>
      <c r="AA103" s="14"/>
      <c r="AB103" s="14"/>
      <c r="AC103" s="14"/>
      <c r="AD103" s="14"/>
      <c r="AE103" s="14"/>
      <c r="AT103" s="262" t="s">
        <v>170</v>
      </c>
      <c r="AU103" s="262" t="s">
        <v>79</v>
      </c>
      <c r="AV103" s="14" t="s">
        <v>77</v>
      </c>
      <c r="AW103" s="14" t="s">
        <v>31</v>
      </c>
      <c r="AX103" s="14" t="s">
        <v>69</v>
      </c>
      <c r="AY103" s="262" t="s">
        <v>141</v>
      </c>
    </row>
    <row r="104" s="13" customFormat="1">
      <c r="A104" s="13"/>
      <c r="B104" s="233"/>
      <c r="C104" s="234"/>
      <c r="D104" s="235" t="s">
        <v>170</v>
      </c>
      <c r="E104" s="236" t="s">
        <v>19</v>
      </c>
      <c r="F104" s="237" t="s">
        <v>216</v>
      </c>
      <c r="G104" s="234"/>
      <c r="H104" s="238">
        <v>555.5</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79</v>
      </c>
      <c r="AV104" s="13" t="s">
        <v>79</v>
      </c>
      <c r="AW104" s="13" t="s">
        <v>31</v>
      </c>
      <c r="AX104" s="13" t="s">
        <v>77</v>
      </c>
      <c r="AY104" s="244" t="s">
        <v>141</v>
      </c>
    </row>
    <row r="105" s="2" customFormat="1" ht="24" customHeight="1">
      <c r="A105" s="40"/>
      <c r="B105" s="41"/>
      <c r="C105" s="220" t="s">
        <v>140</v>
      </c>
      <c r="D105" s="220" t="s">
        <v>144</v>
      </c>
      <c r="E105" s="221" t="s">
        <v>217</v>
      </c>
      <c r="F105" s="222" t="s">
        <v>218</v>
      </c>
      <c r="G105" s="223" t="s">
        <v>196</v>
      </c>
      <c r="H105" s="224">
        <v>20.25</v>
      </c>
      <c r="I105" s="225"/>
      <c r="J105" s="226">
        <f>ROUND(I105*H105,2)</f>
        <v>0</v>
      </c>
      <c r="K105" s="222" t="s">
        <v>197</v>
      </c>
      <c r="L105" s="46"/>
      <c r="M105" s="227" t="s">
        <v>19</v>
      </c>
      <c r="N105" s="228" t="s">
        <v>40</v>
      </c>
      <c r="O105" s="86"/>
      <c r="P105" s="229">
        <f>O105*H105</f>
        <v>0</v>
      </c>
      <c r="Q105" s="229">
        <v>0</v>
      </c>
      <c r="R105" s="229">
        <f>Q105*H105</f>
        <v>0</v>
      </c>
      <c r="S105" s="229">
        <v>1.125</v>
      </c>
      <c r="T105" s="230">
        <f>S105*H105</f>
        <v>22.78125</v>
      </c>
      <c r="U105" s="40"/>
      <c r="V105" s="40"/>
      <c r="W105" s="40"/>
      <c r="X105" s="40"/>
      <c r="Y105" s="40"/>
      <c r="Z105" s="40"/>
      <c r="AA105" s="40"/>
      <c r="AB105" s="40"/>
      <c r="AC105" s="40"/>
      <c r="AD105" s="40"/>
      <c r="AE105" s="40"/>
      <c r="AR105" s="231" t="s">
        <v>161</v>
      </c>
      <c r="AT105" s="231" t="s">
        <v>144</v>
      </c>
      <c r="AU105" s="231" t="s">
        <v>79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161</v>
      </c>
      <c r="BM105" s="231" t="s">
        <v>219</v>
      </c>
    </row>
    <row r="106" s="2" customFormat="1">
      <c r="A106" s="40"/>
      <c r="B106" s="41"/>
      <c r="C106" s="42"/>
      <c r="D106" s="235" t="s">
        <v>199</v>
      </c>
      <c r="E106" s="42"/>
      <c r="F106" s="250" t="s">
        <v>200</v>
      </c>
      <c r="G106" s="42"/>
      <c r="H106" s="42"/>
      <c r="I106" s="138"/>
      <c r="J106" s="42"/>
      <c r="K106" s="42"/>
      <c r="L106" s="46"/>
      <c r="M106" s="251"/>
      <c r="N106" s="252"/>
      <c r="O106" s="86"/>
      <c r="P106" s="86"/>
      <c r="Q106" s="86"/>
      <c r="R106" s="86"/>
      <c r="S106" s="86"/>
      <c r="T106" s="87"/>
      <c r="U106" s="40"/>
      <c r="V106" s="40"/>
      <c r="W106" s="40"/>
      <c r="X106" s="40"/>
      <c r="Y106" s="40"/>
      <c r="Z106" s="40"/>
      <c r="AA106" s="40"/>
      <c r="AB106" s="40"/>
      <c r="AC106" s="40"/>
      <c r="AD106" s="40"/>
      <c r="AE106" s="40"/>
      <c r="AT106" s="19" t="s">
        <v>199</v>
      </c>
      <c r="AU106" s="19" t="s">
        <v>79</v>
      </c>
    </row>
    <row r="107" s="14" customFormat="1">
      <c r="A107" s="14"/>
      <c r="B107" s="253"/>
      <c r="C107" s="254"/>
      <c r="D107" s="235" t="s">
        <v>170</v>
      </c>
      <c r="E107" s="255" t="s">
        <v>19</v>
      </c>
      <c r="F107" s="256" t="s">
        <v>220</v>
      </c>
      <c r="G107" s="254"/>
      <c r="H107" s="255" t="s">
        <v>19</v>
      </c>
      <c r="I107" s="257"/>
      <c r="J107" s="254"/>
      <c r="K107" s="254"/>
      <c r="L107" s="258"/>
      <c r="M107" s="259"/>
      <c r="N107" s="260"/>
      <c r="O107" s="260"/>
      <c r="P107" s="260"/>
      <c r="Q107" s="260"/>
      <c r="R107" s="260"/>
      <c r="S107" s="260"/>
      <c r="T107" s="261"/>
      <c r="U107" s="14"/>
      <c r="V107" s="14"/>
      <c r="W107" s="14"/>
      <c r="X107" s="14"/>
      <c r="Y107" s="14"/>
      <c r="Z107" s="14"/>
      <c r="AA107" s="14"/>
      <c r="AB107" s="14"/>
      <c r="AC107" s="14"/>
      <c r="AD107" s="14"/>
      <c r="AE107" s="14"/>
      <c r="AT107" s="262" t="s">
        <v>170</v>
      </c>
      <c r="AU107" s="262" t="s">
        <v>79</v>
      </c>
      <c r="AV107" s="14" t="s">
        <v>77</v>
      </c>
      <c r="AW107" s="14" t="s">
        <v>31</v>
      </c>
      <c r="AX107" s="14" t="s">
        <v>69</v>
      </c>
      <c r="AY107" s="262" t="s">
        <v>141</v>
      </c>
    </row>
    <row r="108" s="13" customFormat="1">
      <c r="A108" s="13"/>
      <c r="B108" s="233"/>
      <c r="C108" s="234"/>
      <c r="D108" s="235" t="s">
        <v>170</v>
      </c>
      <c r="E108" s="236" t="s">
        <v>19</v>
      </c>
      <c r="F108" s="237" t="s">
        <v>221</v>
      </c>
      <c r="G108" s="234"/>
      <c r="H108" s="238">
        <v>20.25</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79</v>
      </c>
      <c r="AV108" s="13" t="s">
        <v>79</v>
      </c>
      <c r="AW108" s="13" t="s">
        <v>31</v>
      </c>
      <c r="AX108" s="13" t="s">
        <v>77</v>
      </c>
      <c r="AY108" s="244" t="s">
        <v>141</v>
      </c>
    </row>
    <row r="109" s="2" customFormat="1" ht="24" customHeight="1">
      <c r="A109" s="40"/>
      <c r="B109" s="41"/>
      <c r="C109" s="220" t="s">
        <v>172</v>
      </c>
      <c r="D109" s="220" t="s">
        <v>144</v>
      </c>
      <c r="E109" s="221" t="s">
        <v>222</v>
      </c>
      <c r="F109" s="222" t="s">
        <v>223</v>
      </c>
      <c r="G109" s="223" t="s">
        <v>224</v>
      </c>
      <c r="H109" s="224">
        <v>186.59999999999999</v>
      </c>
      <c r="I109" s="225"/>
      <c r="J109" s="226">
        <f>ROUND(I109*H109,2)</f>
        <v>0</v>
      </c>
      <c r="K109" s="222" t="s">
        <v>197</v>
      </c>
      <c r="L109" s="46"/>
      <c r="M109" s="227" t="s">
        <v>19</v>
      </c>
      <c r="N109" s="228" t="s">
        <v>40</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161</v>
      </c>
      <c r="AT109" s="231" t="s">
        <v>144</v>
      </c>
      <c r="AU109" s="231" t="s">
        <v>79</v>
      </c>
      <c r="AY109" s="19" t="s">
        <v>141</v>
      </c>
      <c r="BE109" s="232">
        <f>IF(N109="základní",J109,0)</f>
        <v>0</v>
      </c>
      <c r="BF109" s="232">
        <f>IF(N109="snížená",J109,0)</f>
        <v>0</v>
      </c>
      <c r="BG109" s="232">
        <f>IF(N109="zákl. přenesená",J109,0)</f>
        <v>0</v>
      </c>
      <c r="BH109" s="232">
        <f>IF(N109="sníž. přenesená",J109,0)</f>
        <v>0</v>
      </c>
      <c r="BI109" s="232">
        <f>IF(N109="nulová",J109,0)</f>
        <v>0</v>
      </c>
      <c r="BJ109" s="19" t="s">
        <v>77</v>
      </c>
      <c r="BK109" s="232">
        <f>ROUND(I109*H109,2)</f>
        <v>0</v>
      </c>
      <c r="BL109" s="19" t="s">
        <v>161</v>
      </c>
      <c r="BM109" s="231" t="s">
        <v>225</v>
      </c>
    </row>
    <row r="110" s="2" customFormat="1">
      <c r="A110" s="40"/>
      <c r="B110" s="41"/>
      <c r="C110" s="42"/>
      <c r="D110" s="235" t="s">
        <v>199</v>
      </c>
      <c r="E110" s="42"/>
      <c r="F110" s="250" t="s">
        <v>226</v>
      </c>
      <c r="G110" s="42"/>
      <c r="H110" s="42"/>
      <c r="I110" s="138"/>
      <c r="J110" s="42"/>
      <c r="K110" s="42"/>
      <c r="L110" s="46"/>
      <c r="M110" s="251"/>
      <c r="N110" s="252"/>
      <c r="O110" s="86"/>
      <c r="P110" s="86"/>
      <c r="Q110" s="86"/>
      <c r="R110" s="86"/>
      <c r="S110" s="86"/>
      <c r="T110" s="87"/>
      <c r="U110" s="40"/>
      <c r="V110" s="40"/>
      <c r="W110" s="40"/>
      <c r="X110" s="40"/>
      <c r="Y110" s="40"/>
      <c r="Z110" s="40"/>
      <c r="AA110" s="40"/>
      <c r="AB110" s="40"/>
      <c r="AC110" s="40"/>
      <c r="AD110" s="40"/>
      <c r="AE110" s="40"/>
      <c r="AT110" s="19" t="s">
        <v>199</v>
      </c>
      <c r="AU110" s="19" t="s">
        <v>79</v>
      </c>
    </row>
    <row r="111" s="14" customFormat="1">
      <c r="A111" s="14"/>
      <c r="B111" s="253"/>
      <c r="C111" s="254"/>
      <c r="D111" s="235" t="s">
        <v>170</v>
      </c>
      <c r="E111" s="255" t="s">
        <v>19</v>
      </c>
      <c r="F111" s="256" t="s">
        <v>227</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170</v>
      </c>
      <c r="AU111" s="262" t="s">
        <v>79</v>
      </c>
      <c r="AV111" s="14" t="s">
        <v>77</v>
      </c>
      <c r="AW111" s="14" t="s">
        <v>31</v>
      </c>
      <c r="AX111" s="14" t="s">
        <v>69</v>
      </c>
      <c r="AY111" s="262" t="s">
        <v>141</v>
      </c>
    </row>
    <row r="112" s="13" customFormat="1">
      <c r="A112" s="13"/>
      <c r="B112" s="233"/>
      <c r="C112" s="234"/>
      <c r="D112" s="235" t="s">
        <v>170</v>
      </c>
      <c r="E112" s="236" t="s">
        <v>19</v>
      </c>
      <c r="F112" s="237" t="s">
        <v>228</v>
      </c>
      <c r="G112" s="234"/>
      <c r="H112" s="238">
        <v>24</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79</v>
      </c>
      <c r="AV112" s="13" t="s">
        <v>79</v>
      </c>
      <c r="AW112" s="13" t="s">
        <v>31</v>
      </c>
      <c r="AX112" s="13" t="s">
        <v>69</v>
      </c>
      <c r="AY112" s="244" t="s">
        <v>141</v>
      </c>
    </row>
    <row r="113" s="14" customFormat="1">
      <c r="A113" s="14"/>
      <c r="B113" s="253"/>
      <c r="C113" s="254"/>
      <c r="D113" s="235" t="s">
        <v>170</v>
      </c>
      <c r="E113" s="255" t="s">
        <v>19</v>
      </c>
      <c r="F113" s="256" t="s">
        <v>229</v>
      </c>
      <c r="G113" s="254"/>
      <c r="H113" s="255" t="s">
        <v>19</v>
      </c>
      <c r="I113" s="257"/>
      <c r="J113" s="254"/>
      <c r="K113" s="254"/>
      <c r="L113" s="258"/>
      <c r="M113" s="259"/>
      <c r="N113" s="260"/>
      <c r="O113" s="260"/>
      <c r="P113" s="260"/>
      <c r="Q113" s="260"/>
      <c r="R113" s="260"/>
      <c r="S113" s="260"/>
      <c r="T113" s="261"/>
      <c r="U113" s="14"/>
      <c r="V113" s="14"/>
      <c r="W113" s="14"/>
      <c r="X113" s="14"/>
      <c r="Y113" s="14"/>
      <c r="Z113" s="14"/>
      <c r="AA113" s="14"/>
      <c r="AB113" s="14"/>
      <c r="AC113" s="14"/>
      <c r="AD113" s="14"/>
      <c r="AE113" s="14"/>
      <c r="AT113" s="262" t="s">
        <v>170</v>
      </c>
      <c r="AU113" s="262" t="s">
        <v>79</v>
      </c>
      <c r="AV113" s="14" t="s">
        <v>77</v>
      </c>
      <c r="AW113" s="14" t="s">
        <v>31</v>
      </c>
      <c r="AX113" s="14" t="s">
        <v>69</v>
      </c>
      <c r="AY113" s="262" t="s">
        <v>141</v>
      </c>
    </row>
    <row r="114" s="13" customFormat="1">
      <c r="A114" s="13"/>
      <c r="B114" s="233"/>
      <c r="C114" s="234"/>
      <c r="D114" s="235" t="s">
        <v>170</v>
      </c>
      <c r="E114" s="236" t="s">
        <v>19</v>
      </c>
      <c r="F114" s="237" t="s">
        <v>230</v>
      </c>
      <c r="G114" s="234"/>
      <c r="H114" s="238">
        <v>147.19999999999999</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170</v>
      </c>
      <c r="AU114" s="244" t="s">
        <v>79</v>
      </c>
      <c r="AV114" s="13" t="s">
        <v>79</v>
      </c>
      <c r="AW114" s="13" t="s">
        <v>31</v>
      </c>
      <c r="AX114" s="13" t="s">
        <v>69</v>
      </c>
      <c r="AY114" s="244" t="s">
        <v>141</v>
      </c>
    </row>
    <row r="115" s="14" customFormat="1">
      <c r="A115" s="14"/>
      <c r="B115" s="253"/>
      <c r="C115" s="254"/>
      <c r="D115" s="235" t="s">
        <v>170</v>
      </c>
      <c r="E115" s="255" t="s">
        <v>19</v>
      </c>
      <c r="F115" s="256" t="s">
        <v>231</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170</v>
      </c>
      <c r="AU115" s="262" t="s">
        <v>79</v>
      </c>
      <c r="AV115" s="14" t="s">
        <v>77</v>
      </c>
      <c r="AW115" s="14" t="s">
        <v>31</v>
      </c>
      <c r="AX115" s="14" t="s">
        <v>69</v>
      </c>
      <c r="AY115" s="262" t="s">
        <v>141</v>
      </c>
    </row>
    <row r="116" s="13" customFormat="1">
      <c r="A116" s="13"/>
      <c r="B116" s="233"/>
      <c r="C116" s="234"/>
      <c r="D116" s="235" t="s">
        <v>170</v>
      </c>
      <c r="E116" s="236" t="s">
        <v>19</v>
      </c>
      <c r="F116" s="237" t="s">
        <v>232</v>
      </c>
      <c r="G116" s="234"/>
      <c r="H116" s="238">
        <v>15.4</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79</v>
      </c>
      <c r="AV116" s="13" t="s">
        <v>79</v>
      </c>
      <c r="AW116" s="13" t="s">
        <v>31</v>
      </c>
      <c r="AX116" s="13" t="s">
        <v>69</v>
      </c>
      <c r="AY116" s="244" t="s">
        <v>141</v>
      </c>
    </row>
    <row r="117" s="15" customFormat="1">
      <c r="A117" s="15"/>
      <c r="B117" s="263"/>
      <c r="C117" s="264"/>
      <c r="D117" s="235" t="s">
        <v>170</v>
      </c>
      <c r="E117" s="265" t="s">
        <v>19</v>
      </c>
      <c r="F117" s="266" t="s">
        <v>233</v>
      </c>
      <c r="G117" s="264"/>
      <c r="H117" s="267">
        <v>186.59999999999999</v>
      </c>
      <c r="I117" s="268"/>
      <c r="J117" s="264"/>
      <c r="K117" s="264"/>
      <c r="L117" s="269"/>
      <c r="M117" s="270"/>
      <c r="N117" s="271"/>
      <c r="O117" s="271"/>
      <c r="P117" s="271"/>
      <c r="Q117" s="271"/>
      <c r="R117" s="271"/>
      <c r="S117" s="271"/>
      <c r="T117" s="272"/>
      <c r="U117" s="15"/>
      <c r="V117" s="15"/>
      <c r="W117" s="15"/>
      <c r="X117" s="15"/>
      <c r="Y117" s="15"/>
      <c r="Z117" s="15"/>
      <c r="AA117" s="15"/>
      <c r="AB117" s="15"/>
      <c r="AC117" s="15"/>
      <c r="AD117" s="15"/>
      <c r="AE117" s="15"/>
      <c r="AT117" s="273" t="s">
        <v>170</v>
      </c>
      <c r="AU117" s="273" t="s">
        <v>79</v>
      </c>
      <c r="AV117" s="15" t="s">
        <v>161</v>
      </c>
      <c r="AW117" s="15" t="s">
        <v>31</v>
      </c>
      <c r="AX117" s="15" t="s">
        <v>77</v>
      </c>
      <c r="AY117" s="273" t="s">
        <v>141</v>
      </c>
    </row>
    <row r="118" s="2" customFormat="1" ht="24" customHeight="1">
      <c r="A118" s="40"/>
      <c r="B118" s="41"/>
      <c r="C118" s="220" t="s">
        <v>179</v>
      </c>
      <c r="D118" s="220" t="s">
        <v>144</v>
      </c>
      <c r="E118" s="221" t="s">
        <v>234</v>
      </c>
      <c r="F118" s="222" t="s">
        <v>235</v>
      </c>
      <c r="G118" s="223" t="s">
        <v>224</v>
      </c>
      <c r="H118" s="224">
        <v>93.299999999999997</v>
      </c>
      <c r="I118" s="225"/>
      <c r="J118" s="226">
        <f>ROUND(I118*H118,2)</f>
        <v>0</v>
      </c>
      <c r="K118" s="222" t="s">
        <v>197</v>
      </c>
      <c r="L118" s="46"/>
      <c r="M118" s="227" t="s">
        <v>19</v>
      </c>
      <c r="N118" s="228" t="s">
        <v>40</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161</v>
      </c>
      <c r="AT118" s="231" t="s">
        <v>144</v>
      </c>
      <c r="AU118" s="231" t="s">
        <v>79</v>
      </c>
      <c r="AY118" s="19" t="s">
        <v>141</v>
      </c>
      <c r="BE118" s="232">
        <f>IF(N118="základní",J118,0)</f>
        <v>0</v>
      </c>
      <c r="BF118" s="232">
        <f>IF(N118="snížená",J118,0)</f>
        <v>0</v>
      </c>
      <c r="BG118" s="232">
        <f>IF(N118="zákl. přenesená",J118,0)</f>
        <v>0</v>
      </c>
      <c r="BH118" s="232">
        <f>IF(N118="sníž. přenesená",J118,0)</f>
        <v>0</v>
      </c>
      <c r="BI118" s="232">
        <f>IF(N118="nulová",J118,0)</f>
        <v>0</v>
      </c>
      <c r="BJ118" s="19" t="s">
        <v>77</v>
      </c>
      <c r="BK118" s="232">
        <f>ROUND(I118*H118,2)</f>
        <v>0</v>
      </c>
      <c r="BL118" s="19" t="s">
        <v>161</v>
      </c>
      <c r="BM118" s="231" t="s">
        <v>236</v>
      </c>
    </row>
    <row r="119" s="2" customFormat="1">
      <c r="A119" s="40"/>
      <c r="B119" s="41"/>
      <c r="C119" s="42"/>
      <c r="D119" s="235" t="s">
        <v>199</v>
      </c>
      <c r="E119" s="42"/>
      <c r="F119" s="250" t="s">
        <v>226</v>
      </c>
      <c r="G119" s="42"/>
      <c r="H119" s="42"/>
      <c r="I119" s="138"/>
      <c r="J119" s="42"/>
      <c r="K119" s="42"/>
      <c r="L119" s="46"/>
      <c r="M119" s="251"/>
      <c r="N119" s="252"/>
      <c r="O119" s="86"/>
      <c r="P119" s="86"/>
      <c r="Q119" s="86"/>
      <c r="R119" s="86"/>
      <c r="S119" s="86"/>
      <c r="T119" s="87"/>
      <c r="U119" s="40"/>
      <c r="V119" s="40"/>
      <c r="W119" s="40"/>
      <c r="X119" s="40"/>
      <c r="Y119" s="40"/>
      <c r="Z119" s="40"/>
      <c r="AA119" s="40"/>
      <c r="AB119" s="40"/>
      <c r="AC119" s="40"/>
      <c r="AD119" s="40"/>
      <c r="AE119" s="40"/>
      <c r="AT119" s="19" t="s">
        <v>199</v>
      </c>
      <c r="AU119" s="19" t="s">
        <v>79</v>
      </c>
    </row>
    <row r="120" s="13" customFormat="1">
      <c r="A120" s="13"/>
      <c r="B120" s="233"/>
      <c r="C120" s="234"/>
      <c r="D120" s="235" t="s">
        <v>170</v>
      </c>
      <c r="E120" s="234"/>
      <c r="F120" s="237" t="s">
        <v>237</v>
      </c>
      <c r="G120" s="234"/>
      <c r="H120" s="238">
        <v>93.299999999999997</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170</v>
      </c>
      <c r="AU120" s="244" t="s">
        <v>79</v>
      </c>
      <c r="AV120" s="13" t="s">
        <v>79</v>
      </c>
      <c r="AW120" s="13" t="s">
        <v>4</v>
      </c>
      <c r="AX120" s="13" t="s">
        <v>77</v>
      </c>
      <c r="AY120" s="244" t="s">
        <v>141</v>
      </c>
    </row>
    <row r="121" s="2" customFormat="1" ht="24" customHeight="1">
      <c r="A121" s="40"/>
      <c r="B121" s="41"/>
      <c r="C121" s="220" t="s">
        <v>238</v>
      </c>
      <c r="D121" s="220" t="s">
        <v>144</v>
      </c>
      <c r="E121" s="221" t="s">
        <v>239</v>
      </c>
      <c r="F121" s="222" t="s">
        <v>240</v>
      </c>
      <c r="G121" s="223" t="s">
        <v>224</v>
      </c>
      <c r="H121" s="224">
        <v>186.59999999999999</v>
      </c>
      <c r="I121" s="225"/>
      <c r="J121" s="226">
        <f>ROUND(I121*H121,2)</f>
        <v>0</v>
      </c>
      <c r="K121" s="222" t="s">
        <v>197</v>
      </c>
      <c r="L121" s="46"/>
      <c r="M121" s="227" t="s">
        <v>19</v>
      </c>
      <c r="N121" s="228" t="s">
        <v>40</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161</v>
      </c>
      <c r="AT121" s="231" t="s">
        <v>144</v>
      </c>
      <c r="AU121" s="231" t="s">
        <v>79</v>
      </c>
      <c r="AY121" s="19" t="s">
        <v>141</v>
      </c>
      <c r="BE121" s="232">
        <f>IF(N121="základní",J121,0)</f>
        <v>0</v>
      </c>
      <c r="BF121" s="232">
        <f>IF(N121="snížená",J121,0)</f>
        <v>0</v>
      </c>
      <c r="BG121" s="232">
        <f>IF(N121="zákl. přenesená",J121,0)</f>
        <v>0</v>
      </c>
      <c r="BH121" s="232">
        <f>IF(N121="sníž. přenesená",J121,0)</f>
        <v>0</v>
      </c>
      <c r="BI121" s="232">
        <f>IF(N121="nulová",J121,0)</f>
        <v>0</v>
      </c>
      <c r="BJ121" s="19" t="s">
        <v>77</v>
      </c>
      <c r="BK121" s="232">
        <f>ROUND(I121*H121,2)</f>
        <v>0</v>
      </c>
      <c r="BL121" s="19" t="s">
        <v>161</v>
      </c>
      <c r="BM121" s="231" t="s">
        <v>241</v>
      </c>
    </row>
    <row r="122" s="2" customFormat="1">
      <c r="A122" s="40"/>
      <c r="B122" s="41"/>
      <c r="C122" s="42"/>
      <c r="D122" s="235" t="s">
        <v>199</v>
      </c>
      <c r="E122" s="42"/>
      <c r="F122" s="250" t="s">
        <v>242</v>
      </c>
      <c r="G122" s="42"/>
      <c r="H122" s="42"/>
      <c r="I122" s="138"/>
      <c r="J122" s="42"/>
      <c r="K122" s="42"/>
      <c r="L122" s="46"/>
      <c r="M122" s="251"/>
      <c r="N122" s="252"/>
      <c r="O122" s="86"/>
      <c r="P122" s="86"/>
      <c r="Q122" s="86"/>
      <c r="R122" s="86"/>
      <c r="S122" s="86"/>
      <c r="T122" s="87"/>
      <c r="U122" s="40"/>
      <c r="V122" s="40"/>
      <c r="W122" s="40"/>
      <c r="X122" s="40"/>
      <c r="Y122" s="40"/>
      <c r="Z122" s="40"/>
      <c r="AA122" s="40"/>
      <c r="AB122" s="40"/>
      <c r="AC122" s="40"/>
      <c r="AD122" s="40"/>
      <c r="AE122" s="40"/>
      <c r="AT122" s="19" t="s">
        <v>199</v>
      </c>
      <c r="AU122" s="19" t="s">
        <v>79</v>
      </c>
    </row>
    <row r="123" s="13" customFormat="1">
      <c r="A123" s="13"/>
      <c r="B123" s="233"/>
      <c r="C123" s="234"/>
      <c r="D123" s="235" t="s">
        <v>170</v>
      </c>
      <c r="E123" s="236" t="s">
        <v>19</v>
      </c>
      <c r="F123" s="237" t="s">
        <v>243</v>
      </c>
      <c r="G123" s="234"/>
      <c r="H123" s="238">
        <v>186.59999999999999</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79</v>
      </c>
      <c r="AV123" s="13" t="s">
        <v>79</v>
      </c>
      <c r="AW123" s="13" t="s">
        <v>31</v>
      </c>
      <c r="AX123" s="13" t="s">
        <v>77</v>
      </c>
      <c r="AY123" s="244" t="s">
        <v>141</v>
      </c>
    </row>
    <row r="124" s="2" customFormat="1" ht="36" customHeight="1">
      <c r="A124" s="40"/>
      <c r="B124" s="41"/>
      <c r="C124" s="220" t="s">
        <v>244</v>
      </c>
      <c r="D124" s="220" t="s">
        <v>144</v>
      </c>
      <c r="E124" s="221" t="s">
        <v>245</v>
      </c>
      <c r="F124" s="222" t="s">
        <v>246</v>
      </c>
      <c r="G124" s="223" t="s">
        <v>224</v>
      </c>
      <c r="H124" s="224">
        <v>933</v>
      </c>
      <c r="I124" s="225"/>
      <c r="J124" s="226">
        <f>ROUND(I124*H124,2)</f>
        <v>0</v>
      </c>
      <c r="K124" s="222" t="s">
        <v>197</v>
      </c>
      <c r="L124" s="46"/>
      <c r="M124" s="227" t="s">
        <v>19</v>
      </c>
      <c r="N124" s="228" t="s">
        <v>40</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161</v>
      </c>
      <c r="AT124" s="231" t="s">
        <v>144</v>
      </c>
      <c r="AU124" s="231" t="s">
        <v>79</v>
      </c>
      <c r="AY124" s="19" t="s">
        <v>141</v>
      </c>
      <c r="BE124" s="232">
        <f>IF(N124="základní",J124,0)</f>
        <v>0</v>
      </c>
      <c r="BF124" s="232">
        <f>IF(N124="snížená",J124,0)</f>
        <v>0</v>
      </c>
      <c r="BG124" s="232">
        <f>IF(N124="zákl. přenesená",J124,0)</f>
        <v>0</v>
      </c>
      <c r="BH124" s="232">
        <f>IF(N124="sníž. přenesená",J124,0)</f>
        <v>0</v>
      </c>
      <c r="BI124" s="232">
        <f>IF(N124="nulová",J124,0)</f>
        <v>0</v>
      </c>
      <c r="BJ124" s="19" t="s">
        <v>77</v>
      </c>
      <c r="BK124" s="232">
        <f>ROUND(I124*H124,2)</f>
        <v>0</v>
      </c>
      <c r="BL124" s="19" t="s">
        <v>161</v>
      </c>
      <c r="BM124" s="231" t="s">
        <v>247</v>
      </c>
    </row>
    <row r="125" s="2" customFormat="1">
      <c r="A125" s="40"/>
      <c r="B125" s="41"/>
      <c r="C125" s="42"/>
      <c r="D125" s="235" t="s">
        <v>199</v>
      </c>
      <c r="E125" s="42"/>
      <c r="F125" s="250" t="s">
        <v>242</v>
      </c>
      <c r="G125" s="42"/>
      <c r="H125" s="42"/>
      <c r="I125" s="138"/>
      <c r="J125" s="42"/>
      <c r="K125" s="42"/>
      <c r="L125" s="46"/>
      <c r="M125" s="251"/>
      <c r="N125" s="252"/>
      <c r="O125" s="86"/>
      <c r="P125" s="86"/>
      <c r="Q125" s="86"/>
      <c r="R125" s="86"/>
      <c r="S125" s="86"/>
      <c r="T125" s="87"/>
      <c r="U125" s="40"/>
      <c r="V125" s="40"/>
      <c r="W125" s="40"/>
      <c r="X125" s="40"/>
      <c r="Y125" s="40"/>
      <c r="Z125" s="40"/>
      <c r="AA125" s="40"/>
      <c r="AB125" s="40"/>
      <c r="AC125" s="40"/>
      <c r="AD125" s="40"/>
      <c r="AE125" s="40"/>
      <c r="AT125" s="19" t="s">
        <v>199</v>
      </c>
      <c r="AU125" s="19" t="s">
        <v>79</v>
      </c>
    </row>
    <row r="126" s="13" customFormat="1">
      <c r="A126" s="13"/>
      <c r="B126" s="233"/>
      <c r="C126" s="234"/>
      <c r="D126" s="235" t="s">
        <v>170</v>
      </c>
      <c r="E126" s="234"/>
      <c r="F126" s="237" t="s">
        <v>248</v>
      </c>
      <c r="G126" s="234"/>
      <c r="H126" s="238">
        <v>933</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170</v>
      </c>
      <c r="AU126" s="244" t="s">
        <v>79</v>
      </c>
      <c r="AV126" s="13" t="s">
        <v>79</v>
      </c>
      <c r="AW126" s="13" t="s">
        <v>4</v>
      </c>
      <c r="AX126" s="13" t="s">
        <v>77</v>
      </c>
      <c r="AY126" s="244" t="s">
        <v>141</v>
      </c>
    </row>
    <row r="127" s="2" customFormat="1" ht="16.5" customHeight="1">
      <c r="A127" s="40"/>
      <c r="B127" s="41"/>
      <c r="C127" s="220" t="s">
        <v>249</v>
      </c>
      <c r="D127" s="220" t="s">
        <v>144</v>
      </c>
      <c r="E127" s="221" t="s">
        <v>250</v>
      </c>
      <c r="F127" s="222" t="s">
        <v>251</v>
      </c>
      <c r="G127" s="223" t="s">
        <v>224</v>
      </c>
      <c r="H127" s="224">
        <v>186.59999999999999</v>
      </c>
      <c r="I127" s="225"/>
      <c r="J127" s="226">
        <f>ROUND(I127*H127,2)</f>
        <v>0</v>
      </c>
      <c r="K127" s="222" t="s">
        <v>197</v>
      </c>
      <c r="L127" s="46"/>
      <c r="M127" s="227" t="s">
        <v>19</v>
      </c>
      <c r="N127" s="228" t="s">
        <v>40</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161</v>
      </c>
      <c r="AT127" s="231" t="s">
        <v>144</v>
      </c>
      <c r="AU127" s="231" t="s">
        <v>79</v>
      </c>
      <c r="AY127" s="19" t="s">
        <v>141</v>
      </c>
      <c r="BE127" s="232">
        <f>IF(N127="základní",J127,0)</f>
        <v>0</v>
      </c>
      <c r="BF127" s="232">
        <f>IF(N127="snížená",J127,0)</f>
        <v>0</v>
      </c>
      <c r="BG127" s="232">
        <f>IF(N127="zákl. přenesená",J127,0)</f>
        <v>0</v>
      </c>
      <c r="BH127" s="232">
        <f>IF(N127="sníž. přenesená",J127,0)</f>
        <v>0</v>
      </c>
      <c r="BI127" s="232">
        <f>IF(N127="nulová",J127,0)</f>
        <v>0</v>
      </c>
      <c r="BJ127" s="19" t="s">
        <v>77</v>
      </c>
      <c r="BK127" s="232">
        <f>ROUND(I127*H127,2)</f>
        <v>0</v>
      </c>
      <c r="BL127" s="19" t="s">
        <v>161</v>
      </c>
      <c r="BM127" s="231" t="s">
        <v>252</v>
      </c>
    </row>
    <row r="128" s="2" customFormat="1">
      <c r="A128" s="40"/>
      <c r="B128" s="41"/>
      <c r="C128" s="42"/>
      <c r="D128" s="235" t="s">
        <v>199</v>
      </c>
      <c r="E128" s="42"/>
      <c r="F128" s="250" t="s">
        <v>253</v>
      </c>
      <c r="G128" s="42"/>
      <c r="H128" s="42"/>
      <c r="I128" s="138"/>
      <c r="J128" s="42"/>
      <c r="K128" s="42"/>
      <c r="L128" s="46"/>
      <c r="M128" s="251"/>
      <c r="N128" s="252"/>
      <c r="O128" s="86"/>
      <c r="P128" s="86"/>
      <c r="Q128" s="86"/>
      <c r="R128" s="86"/>
      <c r="S128" s="86"/>
      <c r="T128" s="87"/>
      <c r="U128" s="40"/>
      <c r="V128" s="40"/>
      <c r="W128" s="40"/>
      <c r="X128" s="40"/>
      <c r="Y128" s="40"/>
      <c r="Z128" s="40"/>
      <c r="AA128" s="40"/>
      <c r="AB128" s="40"/>
      <c r="AC128" s="40"/>
      <c r="AD128" s="40"/>
      <c r="AE128" s="40"/>
      <c r="AT128" s="19" t="s">
        <v>199</v>
      </c>
      <c r="AU128" s="19" t="s">
        <v>79</v>
      </c>
    </row>
    <row r="129" s="13" customFormat="1">
      <c r="A129" s="13"/>
      <c r="B129" s="233"/>
      <c r="C129" s="234"/>
      <c r="D129" s="235" t="s">
        <v>170</v>
      </c>
      <c r="E129" s="236" t="s">
        <v>19</v>
      </c>
      <c r="F129" s="237" t="s">
        <v>243</v>
      </c>
      <c r="G129" s="234"/>
      <c r="H129" s="238">
        <v>186.59999999999999</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79</v>
      </c>
      <c r="AV129" s="13" t="s">
        <v>79</v>
      </c>
      <c r="AW129" s="13" t="s">
        <v>31</v>
      </c>
      <c r="AX129" s="13" t="s">
        <v>77</v>
      </c>
      <c r="AY129" s="244" t="s">
        <v>141</v>
      </c>
    </row>
    <row r="130" s="2" customFormat="1" ht="24" customHeight="1">
      <c r="A130" s="40"/>
      <c r="B130" s="41"/>
      <c r="C130" s="220" t="s">
        <v>254</v>
      </c>
      <c r="D130" s="220" t="s">
        <v>144</v>
      </c>
      <c r="E130" s="221" t="s">
        <v>255</v>
      </c>
      <c r="F130" s="222" t="s">
        <v>256</v>
      </c>
      <c r="G130" s="223" t="s">
        <v>257</v>
      </c>
      <c r="H130" s="224">
        <v>354.54000000000002</v>
      </c>
      <c r="I130" s="225"/>
      <c r="J130" s="226">
        <f>ROUND(I130*H130,2)</f>
        <v>0</v>
      </c>
      <c r="K130" s="222" t="s">
        <v>197</v>
      </c>
      <c r="L130" s="46"/>
      <c r="M130" s="227" t="s">
        <v>19</v>
      </c>
      <c r="N130" s="228" t="s">
        <v>40</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161</v>
      </c>
      <c r="AT130" s="231" t="s">
        <v>144</v>
      </c>
      <c r="AU130" s="231" t="s">
        <v>79</v>
      </c>
      <c r="AY130" s="19" t="s">
        <v>141</v>
      </c>
      <c r="BE130" s="232">
        <f>IF(N130="základní",J130,0)</f>
        <v>0</v>
      </c>
      <c r="BF130" s="232">
        <f>IF(N130="snížená",J130,0)</f>
        <v>0</v>
      </c>
      <c r="BG130" s="232">
        <f>IF(N130="zákl. přenesená",J130,0)</f>
        <v>0</v>
      </c>
      <c r="BH130" s="232">
        <f>IF(N130="sníž. přenesená",J130,0)</f>
        <v>0</v>
      </c>
      <c r="BI130" s="232">
        <f>IF(N130="nulová",J130,0)</f>
        <v>0</v>
      </c>
      <c r="BJ130" s="19" t="s">
        <v>77</v>
      </c>
      <c r="BK130" s="232">
        <f>ROUND(I130*H130,2)</f>
        <v>0</v>
      </c>
      <c r="BL130" s="19" t="s">
        <v>161</v>
      </c>
      <c r="BM130" s="231" t="s">
        <v>258</v>
      </c>
    </row>
    <row r="131" s="2" customFormat="1">
      <c r="A131" s="40"/>
      <c r="B131" s="41"/>
      <c r="C131" s="42"/>
      <c r="D131" s="235" t="s">
        <v>199</v>
      </c>
      <c r="E131" s="42"/>
      <c r="F131" s="250" t="s">
        <v>259</v>
      </c>
      <c r="G131" s="42"/>
      <c r="H131" s="42"/>
      <c r="I131" s="138"/>
      <c r="J131" s="42"/>
      <c r="K131" s="42"/>
      <c r="L131" s="46"/>
      <c r="M131" s="251"/>
      <c r="N131" s="252"/>
      <c r="O131" s="86"/>
      <c r="P131" s="86"/>
      <c r="Q131" s="86"/>
      <c r="R131" s="86"/>
      <c r="S131" s="86"/>
      <c r="T131" s="87"/>
      <c r="U131" s="40"/>
      <c r="V131" s="40"/>
      <c r="W131" s="40"/>
      <c r="X131" s="40"/>
      <c r="Y131" s="40"/>
      <c r="Z131" s="40"/>
      <c r="AA131" s="40"/>
      <c r="AB131" s="40"/>
      <c r="AC131" s="40"/>
      <c r="AD131" s="40"/>
      <c r="AE131" s="40"/>
      <c r="AT131" s="19" t="s">
        <v>199</v>
      </c>
      <c r="AU131" s="19" t="s">
        <v>79</v>
      </c>
    </row>
    <row r="132" s="13" customFormat="1">
      <c r="A132" s="13"/>
      <c r="B132" s="233"/>
      <c r="C132" s="234"/>
      <c r="D132" s="235" t="s">
        <v>170</v>
      </c>
      <c r="E132" s="236" t="s">
        <v>19</v>
      </c>
      <c r="F132" s="237" t="s">
        <v>243</v>
      </c>
      <c r="G132" s="234"/>
      <c r="H132" s="238">
        <v>186.59999999999999</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170</v>
      </c>
      <c r="AU132" s="244" t="s">
        <v>79</v>
      </c>
      <c r="AV132" s="13" t="s">
        <v>79</v>
      </c>
      <c r="AW132" s="13" t="s">
        <v>31</v>
      </c>
      <c r="AX132" s="13" t="s">
        <v>77</v>
      </c>
      <c r="AY132" s="244" t="s">
        <v>141</v>
      </c>
    </row>
    <row r="133" s="13" customFormat="1">
      <c r="A133" s="13"/>
      <c r="B133" s="233"/>
      <c r="C133" s="234"/>
      <c r="D133" s="235" t="s">
        <v>170</v>
      </c>
      <c r="E133" s="234"/>
      <c r="F133" s="237" t="s">
        <v>260</v>
      </c>
      <c r="G133" s="234"/>
      <c r="H133" s="238">
        <v>354.54000000000002</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79</v>
      </c>
      <c r="AV133" s="13" t="s">
        <v>79</v>
      </c>
      <c r="AW133" s="13" t="s">
        <v>4</v>
      </c>
      <c r="AX133" s="13" t="s">
        <v>77</v>
      </c>
      <c r="AY133" s="244" t="s">
        <v>141</v>
      </c>
    </row>
    <row r="134" s="12" customFormat="1" ht="22.8" customHeight="1">
      <c r="A134" s="12"/>
      <c r="B134" s="204"/>
      <c r="C134" s="205"/>
      <c r="D134" s="206" t="s">
        <v>68</v>
      </c>
      <c r="E134" s="218" t="s">
        <v>244</v>
      </c>
      <c r="F134" s="218" t="s">
        <v>261</v>
      </c>
      <c r="G134" s="205"/>
      <c r="H134" s="205"/>
      <c r="I134" s="208"/>
      <c r="J134" s="219">
        <f>BK134</f>
        <v>0</v>
      </c>
      <c r="K134" s="205"/>
      <c r="L134" s="210"/>
      <c r="M134" s="211"/>
      <c r="N134" s="212"/>
      <c r="O134" s="212"/>
      <c r="P134" s="213">
        <f>SUM(P135:P170)</f>
        <v>0</v>
      </c>
      <c r="Q134" s="212"/>
      <c r="R134" s="213">
        <f>SUM(R135:R170)</f>
        <v>16.120648169999999</v>
      </c>
      <c r="S134" s="212"/>
      <c r="T134" s="214">
        <f>SUM(T135:T170)</f>
        <v>337.96319999999997</v>
      </c>
      <c r="U134" s="12"/>
      <c r="V134" s="12"/>
      <c r="W134" s="12"/>
      <c r="X134" s="12"/>
      <c r="Y134" s="12"/>
      <c r="Z134" s="12"/>
      <c r="AA134" s="12"/>
      <c r="AB134" s="12"/>
      <c r="AC134" s="12"/>
      <c r="AD134" s="12"/>
      <c r="AE134" s="12"/>
      <c r="AR134" s="215" t="s">
        <v>77</v>
      </c>
      <c r="AT134" s="216" t="s">
        <v>68</v>
      </c>
      <c r="AU134" s="216" t="s">
        <v>77</v>
      </c>
      <c r="AY134" s="215" t="s">
        <v>141</v>
      </c>
      <c r="BK134" s="217">
        <f>SUM(BK135:BK170)</f>
        <v>0</v>
      </c>
    </row>
    <row r="135" s="2" customFormat="1" ht="24" customHeight="1">
      <c r="A135" s="40"/>
      <c r="B135" s="41"/>
      <c r="C135" s="220" t="s">
        <v>262</v>
      </c>
      <c r="D135" s="220" t="s">
        <v>144</v>
      </c>
      <c r="E135" s="221" t="s">
        <v>263</v>
      </c>
      <c r="F135" s="222" t="s">
        <v>264</v>
      </c>
      <c r="G135" s="223" t="s">
        <v>257</v>
      </c>
      <c r="H135" s="224">
        <v>1.5</v>
      </c>
      <c r="I135" s="225"/>
      <c r="J135" s="226">
        <f>ROUND(I135*H135,2)</f>
        <v>0</v>
      </c>
      <c r="K135" s="222" t="s">
        <v>197</v>
      </c>
      <c r="L135" s="46"/>
      <c r="M135" s="227" t="s">
        <v>19</v>
      </c>
      <c r="N135" s="228" t="s">
        <v>40</v>
      </c>
      <c r="O135" s="86"/>
      <c r="P135" s="229">
        <f>O135*H135</f>
        <v>0</v>
      </c>
      <c r="Q135" s="229">
        <v>0</v>
      </c>
      <c r="R135" s="229">
        <f>Q135*H135</f>
        <v>0</v>
      </c>
      <c r="S135" s="229">
        <v>1</v>
      </c>
      <c r="T135" s="230">
        <f>S135*H135</f>
        <v>1.5</v>
      </c>
      <c r="U135" s="40"/>
      <c r="V135" s="40"/>
      <c r="W135" s="40"/>
      <c r="X135" s="40"/>
      <c r="Y135" s="40"/>
      <c r="Z135" s="40"/>
      <c r="AA135" s="40"/>
      <c r="AB135" s="40"/>
      <c r="AC135" s="40"/>
      <c r="AD135" s="40"/>
      <c r="AE135" s="40"/>
      <c r="AR135" s="231" t="s">
        <v>161</v>
      </c>
      <c r="AT135" s="231" t="s">
        <v>144</v>
      </c>
      <c r="AU135" s="231" t="s">
        <v>79</v>
      </c>
      <c r="AY135" s="19" t="s">
        <v>141</v>
      </c>
      <c r="BE135" s="232">
        <f>IF(N135="základní",J135,0)</f>
        <v>0</v>
      </c>
      <c r="BF135" s="232">
        <f>IF(N135="snížená",J135,0)</f>
        <v>0</v>
      </c>
      <c r="BG135" s="232">
        <f>IF(N135="zákl. přenesená",J135,0)</f>
        <v>0</v>
      </c>
      <c r="BH135" s="232">
        <f>IF(N135="sníž. přenesená",J135,0)</f>
        <v>0</v>
      </c>
      <c r="BI135" s="232">
        <f>IF(N135="nulová",J135,0)</f>
        <v>0</v>
      </c>
      <c r="BJ135" s="19" t="s">
        <v>77</v>
      </c>
      <c r="BK135" s="232">
        <f>ROUND(I135*H135,2)</f>
        <v>0</v>
      </c>
      <c r="BL135" s="19" t="s">
        <v>161</v>
      </c>
      <c r="BM135" s="231" t="s">
        <v>265</v>
      </c>
    </row>
    <row r="136" s="13" customFormat="1">
      <c r="A136" s="13"/>
      <c r="B136" s="233"/>
      <c r="C136" s="234"/>
      <c r="D136" s="235" t="s">
        <v>170</v>
      </c>
      <c r="E136" s="236" t="s">
        <v>19</v>
      </c>
      <c r="F136" s="237" t="s">
        <v>266</v>
      </c>
      <c r="G136" s="234"/>
      <c r="H136" s="238">
        <v>1.5</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170</v>
      </c>
      <c r="AU136" s="244" t="s">
        <v>79</v>
      </c>
      <c r="AV136" s="13" t="s">
        <v>79</v>
      </c>
      <c r="AW136" s="13" t="s">
        <v>31</v>
      </c>
      <c r="AX136" s="13" t="s">
        <v>77</v>
      </c>
      <c r="AY136" s="244" t="s">
        <v>141</v>
      </c>
    </row>
    <row r="137" s="2" customFormat="1" ht="16.5" customHeight="1">
      <c r="A137" s="40"/>
      <c r="B137" s="41"/>
      <c r="C137" s="220" t="s">
        <v>267</v>
      </c>
      <c r="D137" s="220" t="s">
        <v>144</v>
      </c>
      <c r="E137" s="221" t="s">
        <v>268</v>
      </c>
      <c r="F137" s="222" t="s">
        <v>269</v>
      </c>
      <c r="G137" s="223" t="s">
        <v>224</v>
      </c>
      <c r="H137" s="224">
        <v>132.227</v>
      </c>
      <c r="I137" s="225"/>
      <c r="J137" s="226">
        <f>ROUND(I137*H137,2)</f>
        <v>0</v>
      </c>
      <c r="K137" s="222" t="s">
        <v>197</v>
      </c>
      <c r="L137" s="46"/>
      <c r="M137" s="227" t="s">
        <v>19</v>
      </c>
      <c r="N137" s="228" t="s">
        <v>40</v>
      </c>
      <c r="O137" s="86"/>
      <c r="P137" s="229">
        <f>O137*H137</f>
        <v>0</v>
      </c>
      <c r="Q137" s="229">
        <v>0.12171</v>
      </c>
      <c r="R137" s="229">
        <f>Q137*H137</f>
        <v>16.093348169999999</v>
      </c>
      <c r="S137" s="229">
        <v>2.3999999999999999</v>
      </c>
      <c r="T137" s="230">
        <f>S137*H137</f>
        <v>317.34480000000002</v>
      </c>
      <c r="U137" s="40"/>
      <c r="V137" s="40"/>
      <c r="W137" s="40"/>
      <c r="X137" s="40"/>
      <c r="Y137" s="40"/>
      <c r="Z137" s="40"/>
      <c r="AA137" s="40"/>
      <c r="AB137" s="40"/>
      <c r="AC137" s="40"/>
      <c r="AD137" s="40"/>
      <c r="AE137" s="40"/>
      <c r="AR137" s="231" t="s">
        <v>161</v>
      </c>
      <c r="AT137" s="231" t="s">
        <v>144</v>
      </c>
      <c r="AU137" s="231" t="s">
        <v>79</v>
      </c>
      <c r="AY137" s="19" t="s">
        <v>141</v>
      </c>
      <c r="BE137" s="232">
        <f>IF(N137="základní",J137,0)</f>
        <v>0</v>
      </c>
      <c r="BF137" s="232">
        <f>IF(N137="snížená",J137,0)</f>
        <v>0</v>
      </c>
      <c r="BG137" s="232">
        <f>IF(N137="zákl. přenesená",J137,0)</f>
        <v>0</v>
      </c>
      <c r="BH137" s="232">
        <f>IF(N137="sníž. přenesená",J137,0)</f>
        <v>0</v>
      </c>
      <c r="BI137" s="232">
        <f>IF(N137="nulová",J137,0)</f>
        <v>0</v>
      </c>
      <c r="BJ137" s="19" t="s">
        <v>77</v>
      </c>
      <c r="BK137" s="232">
        <f>ROUND(I137*H137,2)</f>
        <v>0</v>
      </c>
      <c r="BL137" s="19" t="s">
        <v>161</v>
      </c>
      <c r="BM137" s="231" t="s">
        <v>270</v>
      </c>
    </row>
    <row r="138" s="2" customFormat="1">
      <c r="A138" s="40"/>
      <c r="B138" s="41"/>
      <c r="C138" s="42"/>
      <c r="D138" s="235" t="s">
        <v>199</v>
      </c>
      <c r="E138" s="42"/>
      <c r="F138" s="250" t="s">
        <v>271</v>
      </c>
      <c r="G138" s="42"/>
      <c r="H138" s="42"/>
      <c r="I138" s="138"/>
      <c r="J138" s="42"/>
      <c r="K138" s="42"/>
      <c r="L138" s="46"/>
      <c r="M138" s="251"/>
      <c r="N138" s="252"/>
      <c r="O138" s="86"/>
      <c r="P138" s="86"/>
      <c r="Q138" s="86"/>
      <c r="R138" s="86"/>
      <c r="S138" s="86"/>
      <c r="T138" s="87"/>
      <c r="U138" s="40"/>
      <c r="V138" s="40"/>
      <c r="W138" s="40"/>
      <c r="X138" s="40"/>
      <c r="Y138" s="40"/>
      <c r="Z138" s="40"/>
      <c r="AA138" s="40"/>
      <c r="AB138" s="40"/>
      <c r="AC138" s="40"/>
      <c r="AD138" s="40"/>
      <c r="AE138" s="40"/>
      <c r="AT138" s="19" t="s">
        <v>199</v>
      </c>
      <c r="AU138" s="19" t="s">
        <v>79</v>
      </c>
    </row>
    <row r="139" s="14" customFormat="1">
      <c r="A139" s="14"/>
      <c r="B139" s="253"/>
      <c r="C139" s="254"/>
      <c r="D139" s="235" t="s">
        <v>170</v>
      </c>
      <c r="E139" s="255" t="s">
        <v>19</v>
      </c>
      <c r="F139" s="256" t="s">
        <v>272</v>
      </c>
      <c r="G139" s="254"/>
      <c r="H139" s="255" t="s">
        <v>19</v>
      </c>
      <c r="I139" s="257"/>
      <c r="J139" s="254"/>
      <c r="K139" s="254"/>
      <c r="L139" s="258"/>
      <c r="M139" s="259"/>
      <c r="N139" s="260"/>
      <c r="O139" s="260"/>
      <c r="P139" s="260"/>
      <c r="Q139" s="260"/>
      <c r="R139" s="260"/>
      <c r="S139" s="260"/>
      <c r="T139" s="261"/>
      <c r="U139" s="14"/>
      <c r="V139" s="14"/>
      <c r="W139" s="14"/>
      <c r="X139" s="14"/>
      <c r="Y139" s="14"/>
      <c r="Z139" s="14"/>
      <c r="AA139" s="14"/>
      <c r="AB139" s="14"/>
      <c r="AC139" s="14"/>
      <c r="AD139" s="14"/>
      <c r="AE139" s="14"/>
      <c r="AT139" s="262" t="s">
        <v>170</v>
      </c>
      <c r="AU139" s="262" t="s">
        <v>79</v>
      </c>
      <c r="AV139" s="14" t="s">
        <v>77</v>
      </c>
      <c r="AW139" s="14" t="s">
        <v>31</v>
      </c>
      <c r="AX139" s="14" t="s">
        <v>69</v>
      </c>
      <c r="AY139" s="262" t="s">
        <v>141</v>
      </c>
    </row>
    <row r="140" s="13" customFormat="1">
      <c r="A140" s="13"/>
      <c r="B140" s="233"/>
      <c r="C140" s="234"/>
      <c r="D140" s="235" t="s">
        <v>170</v>
      </c>
      <c r="E140" s="236" t="s">
        <v>19</v>
      </c>
      <c r="F140" s="237" t="s">
        <v>273</v>
      </c>
      <c r="G140" s="234"/>
      <c r="H140" s="238">
        <v>20.25</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170</v>
      </c>
      <c r="AU140" s="244" t="s">
        <v>79</v>
      </c>
      <c r="AV140" s="13" t="s">
        <v>79</v>
      </c>
      <c r="AW140" s="13" t="s">
        <v>31</v>
      </c>
      <c r="AX140" s="13" t="s">
        <v>69</v>
      </c>
      <c r="AY140" s="244" t="s">
        <v>141</v>
      </c>
    </row>
    <row r="141" s="14" customFormat="1">
      <c r="A141" s="14"/>
      <c r="B141" s="253"/>
      <c r="C141" s="254"/>
      <c r="D141" s="235" t="s">
        <v>170</v>
      </c>
      <c r="E141" s="255" t="s">
        <v>19</v>
      </c>
      <c r="F141" s="256" t="s">
        <v>274</v>
      </c>
      <c r="G141" s="254"/>
      <c r="H141" s="255" t="s">
        <v>19</v>
      </c>
      <c r="I141" s="257"/>
      <c r="J141" s="254"/>
      <c r="K141" s="254"/>
      <c r="L141" s="258"/>
      <c r="M141" s="259"/>
      <c r="N141" s="260"/>
      <c r="O141" s="260"/>
      <c r="P141" s="260"/>
      <c r="Q141" s="260"/>
      <c r="R141" s="260"/>
      <c r="S141" s="260"/>
      <c r="T141" s="261"/>
      <c r="U141" s="14"/>
      <c r="V141" s="14"/>
      <c r="W141" s="14"/>
      <c r="X141" s="14"/>
      <c r="Y141" s="14"/>
      <c r="Z141" s="14"/>
      <c r="AA141" s="14"/>
      <c r="AB141" s="14"/>
      <c r="AC141" s="14"/>
      <c r="AD141" s="14"/>
      <c r="AE141" s="14"/>
      <c r="AT141" s="262" t="s">
        <v>170</v>
      </c>
      <c r="AU141" s="262" t="s">
        <v>79</v>
      </c>
      <c r="AV141" s="14" t="s">
        <v>77</v>
      </c>
      <c r="AW141" s="14" t="s">
        <v>31</v>
      </c>
      <c r="AX141" s="14" t="s">
        <v>69</v>
      </c>
      <c r="AY141" s="262" t="s">
        <v>141</v>
      </c>
    </row>
    <row r="142" s="13" customFormat="1">
      <c r="A142" s="13"/>
      <c r="B142" s="233"/>
      <c r="C142" s="234"/>
      <c r="D142" s="235" t="s">
        <v>170</v>
      </c>
      <c r="E142" s="236" t="s">
        <v>19</v>
      </c>
      <c r="F142" s="237" t="s">
        <v>275</v>
      </c>
      <c r="G142" s="234"/>
      <c r="H142" s="238">
        <v>6.7999999999999998</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170</v>
      </c>
      <c r="AU142" s="244" t="s">
        <v>79</v>
      </c>
      <c r="AV142" s="13" t="s">
        <v>79</v>
      </c>
      <c r="AW142" s="13" t="s">
        <v>31</v>
      </c>
      <c r="AX142" s="13" t="s">
        <v>69</v>
      </c>
      <c r="AY142" s="244" t="s">
        <v>141</v>
      </c>
    </row>
    <row r="143" s="14" customFormat="1">
      <c r="A143" s="14"/>
      <c r="B143" s="253"/>
      <c r="C143" s="254"/>
      <c r="D143" s="235" t="s">
        <v>170</v>
      </c>
      <c r="E143" s="255" t="s">
        <v>19</v>
      </c>
      <c r="F143" s="256" t="s">
        <v>276</v>
      </c>
      <c r="G143" s="254"/>
      <c r="H143" s="255" t="s">
        <v>19</v>
      </c>
      <c r="I143" s="257"/>
      <c r="J143" s="254"/>
      <c r="K143" s="254"/>
      <c r="L143" s="258"/>
      <c r="M143" s="259"/>
      <c r="N143" s="260"/>
      <c r="O143" s="260"/>
      <c r="P143" s="260"/>
      <c r="Q143" s="260"/>
      <c r="R143" s="260"/>
      <c r="S143" s="260"/>
      <c r="T143" s="261"/>
      <c r="U143" s="14"/>
      <c r="V143" s="14"/>
      <c r="W143" s="14"/>
      <c r="X143" s="14"/>
      <c r="Y143" s="14"/>
      <c r="Z143" s="14"/>
      <c r="AA143" s="14"/>
      <c r="AB143" s="14"/>
      <c r="AC143" s="14"/>
      <c r="AD143" s="14"/>
      <c r="AE143" s="14"/>
      <c r="AT143" s="262" t="s">
        <v>170</v>
      </c>
      <c r="AU143" s="262" t="s">
        <v>79</v>
      </c>
      <c r="AV143" s="14" t="s">
        <v>77</v>
      </c>
      <c r="AW143" s="14" t="s">
        <v>31</v>
      </c>
      <c r="AX143" s="14" t="s">
        <v>69</v>
      </c>
      <c r="AY143" s="262" t="s">
        <v>141</v>
      </c>
    </row>
    <row r="144" s="13" customFormat="1">
      <c r="A144" s="13"/>
      <c r="B144" s="233"/>
      <c r="C144" s="234"/>
      <c r="D144" s="235" t="s">
        <v>170</v>
      </c>
      <c r="E144" s="236" t="s">
        <v>19</v>
      </c>
      <c r="F144" s="237" t="s">
        <v>277</v>
      </c>
      <c r="G144" s="234"/>
      <c r="H144" s="238">
        <v>1.7</v>
      </c>
      <c r="I144" s="239"/>
      <c r="J144" s="234"/>
      <c r="K144" s="234"/>
      <c r="L144" s="240"/>
      <c r="M144" s="241"/>
      <c r="N144" s="242"/>
      <c r="O144" s="242"/>
      <c r="P144" s="242"/>
      <c r="Q144" s="242"/>
      <c r="R144" s="242"/>
      <c r="S144" s="242"/>
      <c r="T144" s="243"/>
      <c r="U144" s="13"/>
      <c r="V144" s="13"/>
      <c r="W144" s="13"/>
      <c r="X144" s="13"/>
      <c r="Y144" s="13"/>
      <c r="Z144" s="13"/>
      <c r="AA144" s="13"/>
      <c r="AB144" s="13"/>
      <c r="AC144" s="13"/>
      <c r="AD144" s="13"/>
      <c r="AE144" s="13"/>
      <c r="AT144" s="244" t="s">
        <v>170</v>
      </c>
      <c r="AU144" s="244" t="s">
        <v>79</v>
      </c>
      <c r="AV144" s="13" t="s">
        <v>79</v>
      </c>
      <c r="AW144" s="13" t="s">
        <v>31</v>
      </c>
      <c r="AX144" s="13" t="s">
        <v>69</v>
      </c>
      <c r="AY144" s="244" t="s">
        <v>141</v>
      </c>
    </row>
    <row r="145" s="14" customFormat="1">
      <c r="A145" s="14"/>
      <c r="B145" s="253"/>
      <c r="C145" s="254"/>
      <c r="D145" s="235" t="s">
        <v>170</v>
      </c>
      <c r="E145" s="255" t="s">
        <v>19</v>
      </c>
      <c r="F145" s="256" t="s">
        <v>278</v>
      </c>
      <c r="G145" s="254"/>
      <c r="H145" s="255" t="s">
        <v>19</v>
      </c>
      <c r="I145" s="257"/>
      <c r="J145" s="254"/>
      <c r="K145" s="254"/>
      <c r="L145" s="258"/>
      <c r="M145" s="259"/>
      <c r="N145" s="260"/>
      <c r="O145" s="260"/>
      <c r="P145" s="260"/>
      <c r="Q145" s="260"/>
      <c r="R145" s="260"/>
      <c r="S145" s="260"/>
      <c r="T145" s="261"/>
      <c r="U145" s="14"/>
      <c r="V145" s="14"/>
      <c r="W145" s="14"/>
      <c r="X145" s="14"/>
      <c r="Y145" s="14"/>
      <c r="Z145" s="14"/>
      <c r="AA145" s="14"/>
      <c r="AB145" s="14"/>
      <c r="AC145" s="14"/>
      <c r="AD145" s="14"/>
      <c r="AE145" s="14"/>
      <c r="AT145" s="262" t="s">
        <v>170</v>
      </c>
      <c r="AU145" s="262" t="s">
        <v>79</v>
      </c>
      <c r="AV145" s="14" t="s">
        <v>77</v>
      </c>
      <c r="AW145" s="14" t="s">
        <v>31</v>
      </c>
      <c r="AX145" s="14" t="s">
        <v>69</v>
      </c>
      <c r="AY145" s="262" t="s">
        <v>141</v>
      </c>
    </row>
    <row r="146" s="13" customFormat="1">
      <c r="A146" s="13"/>
      <c r="B146" s="233"/>
      <c r="C146" s="234"/>
      <c r="D146" s="235" t="s">
        <v>170</v>
      </c>
      <c r="E146" s="236" t="s">
        <v>19</v>
      </c>
      <c r="F146" s="237" t="s">
        <v>279</v>
      </c>
      <c r="G146" s="234"/>
      <c r="H146" s="238">
        <v>2.2000000000000002</v>
      </c>
      <c r="I146" s="239"/>
      <c r="J146" s="234"/>
      <c r="K146" s="234"/>
      <c r="L146" s="240"/>
      <c r="M146" s="241"/>
      <c r="N146" s="242"/>
      <c r="O146" s="242"/>
      <c r="P146" s="242"/>
      <c r="Q146" s="242"/>
      <c r="R146" s="242"/>
      <c r="S146" s="242"/>
      <c r="T146" s="243"/>
      <c r="U146" s="13"/>
      <c r="V146" s="13"/>
      <c r="W146" s="13"/>
      <c r="X146" s="13"/>
      <c r="Y146" s="13"/>
      <c r="Z146" s="13"/>
      <c r="AA146" s="13"/>
      <c r="AB146" s="13"/>
      <c r="AC146" s="13"/>
      <c r="AD146" s="13"/>
      <c r="AE146" s="13"/>
      <c r="AT146" s="244" t="s">
        <v>170</v>
      </c>
      <c r="AU146" s="244" t="s">
        <v>79</v>
      </c>
      <c r="AV146" s="13" t="s">
        <v>79</v>
      </c>
      <c r="AW146" s="13" t="s">
        <v>31</v>
      </c>
      <c r="AX146" s="13" t="s">
        <v>69</v>
      </c>
      <c r="AY146" s="244" t="s">
        <v>141</v>
      </c>
    </row>
    <row r="147" s="14" customFormat="1">
      <c r="A147" s="14"/>
      <c r="B147" s="253"/>
      <c r="C147" s="254"/>
      <c r="D147" s="235" t="s">
        <v>170</v>
      </c>
      <c r="E147" s="255" t="s">
        <v>19</v>
      </c>
      <c r="F147" s="256" t="s">
        <v>280</v>
      </c>
      <c r="G147" s="254"/>
      <c r="H147" s="255" t="s">
        <v>19</v>
      </c>
      <c r="I147" s="257"/>
      <c r="J147" s="254"/>
      <c r="K147" s="254"/>
      <c r="L147" s="258"/>
      <c r="M147" s="259"/>
      <c r="N147" s="260"/>
      <c r="O147" s="260"/>
      <c r="P147" s="260"/>
      <c r="Q147" s="260"/>
      <c r="R147" s="260"/>
      <c r="S147" s="260"/>
      <c r="T147" s="261"/>
      <c r="U147" s="14"/>
      <c r="V147" s="14"/>
      <c r="W147" s="14"/>
      <c r="X147" s="14"/>
      <c r="Y147" s="14"/>
      <c r="Z147" s="14"/>
      <c r="AA147" s="14"/>
      <c r="AB147" s="14"/>
      <c r="AC147" s="14"/>
      <c r="AD147" s="14"/>
      <c r="AE147" s="14"/>
      <c r="AT147" s="262" t="s">
        <v>170</v>
      </c>
      <c r="AU147" s="262" t="s">
        <v>79</v>
      </c>
      <c r="AV147" s="14" t="s">
        <v>77</v>
      </c>
      <c r="AW147" s="14" t="s">
        <v>31</v>
      </c>
      <c r="AX147" s="14" t="s">
        <v>69</v>
      </c>
      <c r="AY147" s="262" t="s">
        <v>141</v>
      </c>
    </row>
    <row r="148" s="13" customFormat="1">
      <c r="A148" s="13"/>
      <c r="B148" s="233"/>
      <c r="C148" s="234"/>
      <c r="D148" s="235" t="s">
        <v>170</v>
      </c>
      <c r="E148" s="236" t="s">
        <v>19</v>
      </c>
      <c r="F148" s="237" t="s">
        <v>281</v>
      </c>
      <c r="G148" s="234"/>
      <c r="H148" s="238">
        <v>74.200000000000003</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170</v>
      </c>
      <c r="AU148" s="244" t="s">
        <v>79</v>
      </c>
      <c r="AV148" s="13" t="s">
        <v>79</v>
      </c>
      <c r="AW148" s="13" t="s">
        <v>31</v>
      </c>
      <c r="AX148" s="13" t="s">
        <v>69</v>
      </c>
      <c r="AY148" s="244" t="s">
        <v>141</v>
      </c>
    </row>
    <row r="149" s="14" customFormat="1">
      <c r="A149" s="14"/>
      <c r="B149" s="253"/>
      <c r="C149" s="254"/>
      <c r="D149" s="235" t="s">
        <v>170</v>
      </c>
      <c r="E149" s="255" t="s">
        <v>19</v>
      </c>
      <c r="F149" s="256" t="s">
        <v>282</v>
      </c>
      <c r="G149" s="254"/>
      <c r="H149" s="255" t="s">
        <v>19</v>
      </c>
      <c r="I149" s="257"/>
      <c r="J149" s="254"/>
      <c r="K149" s="254"/>
      <c r="L149" s="258"/>
      <c r="M149" s="259"/>
      <c r="N149" s="260"/>
      <c r="O149" s="260"/>
      <c r="P149" s="260"/>
      <c r="Q149" s="260"/>
      <c r="R149" s="260"/>
      <c r="S149" s="260"/>
      <c r="T149" s="261"/>
      <c r="U149" s="14"/>
      <c r="V149" s="14"/>
      <c r="W149" s="14"/>
      <c r="X149" s="14"/>
      <c r="Y149" s="14"/>
      <c r="Z149" s="14"/>
      <c r="AA149" s="14"/>
      <c r="AB149" s="14"/>
      <c r="AC149" s="14"/>
      <c r="AD149" s="14"/>
      <c r="AE149" s="14"/>
      <c r="AT149" s="262" t="s">
        <v>170</v>
      </c>
      <c r="AU149" s="262" t="s">
        <v>79</v>
      </c>
      <c r="AV149" s="14" t="s">
        <v>77</v>
      </c>
      <c r="AW149" s="14" t="s">
        <v>31</v>
      </c>
      <c r="AX149" s="14" t="s">
        <v>69</v>
      </c>
      <c r="AY149" s="262" t="s">
        <v>141</v>
      </c>
    </row>
    <row r="150" s="13" customFormat="1">
      <c r="A150" s="13"/>
      <c r="B150" s="233"/>
      <c r="C150" s="234"/>
      <c r="D150" s="235" t="s">
        <v>170</v>
      </c>
      <c r="E150" s="236" t="s">
        <v>19</v>
      </c>
      <c r="F150" s="237" t="s">
        <v>283</v>
      </c>
      <c r="G150" s="234"/>
      <c r="H150" s="238">
        <v>27.077000000000002</v>
      </c>
      <c r="I150" s="239"/>
      <c r="J150" s="234"/>
      <c r="K150" s="234"/>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79</v>
      </c>
      <c r="AV150" s="13" t="s">
        <v>79</v>
      </c>
      <c r="AW150" s="13" t="s">
        <v>31</v>
      </c>
      <c r="AX150" s="13" t="s">
        <v>69</v>
      </c>
      <c r="AY150" s="244" t="s">
        <v>141</v>
      </c>
    </row>
    <row r="151" s="15" customFormat="1">
      <c r="A151" s="15"/>
      <c r="B151" s="263"/>
      <c r="C151" s="264"/>
      <c r="D151" s="235" t="s">
        <v>170</v>
      </c>
      <c r="E151" s="265" t="s">
        <v>19</v>
      </c>
      <c r="F151" s="266" t="s">
        <v>233</v>
      </c>
      <c r="G151" s="264"/>
      <c r="H151" s="267">
        <v>132.227</v>
      </c>
      <c r="I151" s="268"/>
      <c r="J151" s="264"/>
      <c r="K151" s="264"/>
      <c r="L151" s="269"/>
      <c r="M151" s="270"/>
      <c r="N151" s="271"/>
      <c r="O151" s="271"/>
      <c r="P151" s="271"/>
      <c r="Q151" s="271"/>
      <c r="R151" s="271"/>
      <c r="S151" s="271"/>
      <c r="T151" s="272"/>
      <c r="U151" s="15"/>
      <c r="V151" s="15"/>
      <c r="W151" s="15"/>
      <c r="X151" s="15"/>
      <c r="Y151" s="15"/>
      <c r="Z151" s="15"/>
      <c r="AA151" s="15"/>
      <c r="AB151" s="15"/>
      <c r="AC151" s="15"/>
      <c r="AD151" s="15"/>
      <c r="AE151" s="15"/>
      <c r="AT151" s="273" t="s">
        <v>170</v>
      </c>
      <c r="AU151" s="273" t="s">
        <v>79</v>
      </c>
      <c r="AV151" s="15" t="s">
        <v>161</v>
      </c>
      <c r="AW151" s="15" t="s">
        <v>31</v>
      </c>
      <c r="AX151" s="15" t="s">
        <v>77</v>
      </c>
      <c r="AY151" s="273" t="s">
        <v>141</v>
      </c>
    </row>
    <row r="152" s="2" customFormat="1" ht="36" customHeight="1">
      <c r="A152" s="40"/>
      <c r="B152" s="41"/>
      <c r="C152" s="220" t="s">
        <v>284</v>
      </c>
      <c r="D152" s="220" t="s">
        <v>144</v>
      </c>
      <c r="E152" s="221" t="s">
        <v>285</v>
      </c>
      <c r="F152" s="222" t="s">
        <v>286</v>
      </c>
      <c r="G152" s="223" t="s">
        <v>287</v>
      </c>
      <c r="H152" s="224">
        <v>2002.4000000000001</v>
      </c>
      <c r="I152" s="225"/>
      <c r="J152" s="226">
        <f>ROUND(I152*H152,2)</f>
        <v>0</v>
      </c>
      <c r="K152" s="222" t="s">
        <v>197</v>
      </c>
      <c r="L152" s="46"/>
      <c r="M152" s="227" t="s">
        <v>19</v>
      </c>
      <c r="N152" s="228" t="s">
        <v>40</v>
      </c>
      <c r="O152" s="86"/>
      <c r="P152" s="229">
        <f>O152*H152</f>
        <v>0</v>
      </c>
      <c r="Q152" s="229">
        <v>0</v>
      </c>
      <c r="R152" s="229">
        <f>Q152*H152</f>
        <v>0</v>
      </c>
      <c r="S152" s="229">
        <v>0.001</v>
      </c>
      <c r="T152" s="230">
        <f>S152*H152</f>
        <v>2.0024000000000002</v>
      </c>
      <c r="U152" s="40"/>
      <c r="V152" s="40"/>
      <c r="W152" s="40"/>
      <c r="X152" s="40"/>
      <c r="Y152" s="40"/>
      <c r="Z152" s="40"/>
      <c r="AA152" s="40"/>
      <c r="AB152" s="40"/>
      <c r="AC152" s="40"/>
      <c r="AD152" s="40"/>
      <c r="AE152" s="40"/>
      <c r="AR152" s="231" t="s">
        <v>161</v>
      </c>
      <c r="AT152" s="231" t="s">
        <v>144</v>
      </c>
      <c r="AU152" s="231" t="s">
        <v>79</v>
      </c>
      <c r="AY152" s="19" t="s">
        <v>141</v>
      </c>
      <c r="BE152" s="232">
        <f>IF(N152="základní",J152,0)</f>
        <v>0</v>
      </c>
      <c r="BF152" s="232">
        <f>IF(N152="snížená",J152,0)</f>
        <v>0</v>
      </c>
      <c r="BG152" s="232">
        <f>IF(N152="zákl. přenesená",J152,0)</f>
        <v>0</v>
      </c>
      <c r="BH152" s="232">
        <f>IF(N152="sníž. přenesená",J152,0)</f>
        <v>0</v>
      </c>
      <c r="BI152" s="232">
        <f>IF(N152="nulová",J152,0)</f>
        <v>0</v>
      </c>
      <c r="BJ152" s="19" t="s">
        <v>77</v>
      </c>
      <c r="BK152" s="232">
        <f>ROUND(I152*H152,2)</f>
        <v>0</v>
      </c>
      <c r="BL152" s="19" t="s">
        <v>161</v>
      </c>
      <c r="BM152" s="231" t="s">
        <v>288</v>
      </c>
    </row>
    <row r="153" s="14" customFormat="1">
      <c r="A153" s="14"/>
      <c r="B153" s="253"/>
      <c r="C153" s="254"/>
      <c r="D153" s="235" t="s">
        <v>170</v>
      </c>
      <c r="E153" s="255" t="s">
        <v>19</v>
      </c>
      <c r="F153" s="256" t="s">
        <v>289</v>
      </c>
      <c r="G153" s="254"/>
      <c r="H153" s="255" t="s">
        <v>19</v>
      </c>
      <c r="I153" s="257"/>
      <c r="J153" s="254"/>
      <c r="K153" s="254"/>
      <c r="L153" s="258"/>
      <c r="M153" s="259"/>
      <c r="N153" s="260"/>
      <c r="O153" s="260"/>
      <c r="P153" s="260"/>
      <c r="Q153" s="260"/>
      <c r="R153" s="260"/>
      <c r="S153" s="260"/>
      <c r="T153" s="261"/>
      <c r="U153" s="14"/>
      <c r="V153" s="14"/>
      <c r="W153" s="14"/>
      <c r="X153" s="14"/>
      <c r="Y153" s="14"/>
      <c r="Z153" s="14"/>
      <c r="AA153" s="14"/>
      <c r="AB153" s="14"/>
      <c r="AC153" s="14"/>
      <c r="AD153" s="14"/>
      <c r="AE153" s="14"/>
      <c r="AT153" s="262" t="s">
        <v>170</v>
      </c>
      <c r="AU153" s="262" t="s">
        <v>79</v>
      </c>
      <c r="AV153" s="14" t="s">
        <v>77</v>
      </c>
      <c r="AW153" s="14" t="s">
        <v>31</v>
      </c>
      <c r="AX153" s="14" t="s">
        <v>69</v>
      </c>
      <c r="AY153" s="262" t="s">
        <v>141</v>
      </c>
    </row>
    <row r="154" s="13" customFormat="1">
      <c r="A154" s="13"/>
      <c r="B154" s="233"/>
      <c r="C154" s="234"/>
      <c r="D154" s="235" t="s">
        <v>170</v>
      </c>
      <c r="E154" s="236" t="s">
        <v>19</v>
      </c>
      <c r="F154" s="237" t="s">
        <v>290</v>
      </c>
      <c r="G154" s="234"/>
      <c r="H154" s="238">
        <v>1100</v>
      </c>
      <c r="I154" s="239"/>
      <c r="J154" s="234"/>
      <c r="K154" s="234"/>
      <c r="L154" s="240"/>
      <c r="M154" s="241"/>
      <c r="N154" s="242"/>
      <c r="O154" s="242"/>
      <c r="P154" s="242"/>
      <c r="Q154" s="242"/>
      <c r="R154" s="242"/>
      <c r="S154" s="242"/>
      <c r="T154" s="243"/>
      <c r="U154" s="13"/>
      <c r="V154" s="13"/>
      <c r="W154" s="13"/>
      <c r="X154" s="13"/>
      <c r="Y154" s="13"/>
      <c r="Z154" s="13"/>
      <c r="AA154" s="13"/>
      <c r="AB154" s="13"/>
      <c r="AC154" s="13"/>
      <c r="AD154" s="13"/>
      <c r="AE154" s="13"/>
      <c r="AT154" s="244" t="s">
        <v>170</v>
      </c>
      <c r="AU154" s="244" t="s">
        <v>79</v>
      </c>
      <c r="AV154" s="13" t="s">
        <v>79</v>
      </c>
      <c r="AW154" s="13" t="s">
        <v>31</v>
      </c>
      <c r="AX154" s="13" t="s">
        <v>69</v>
      </c>
      <c r="AY154" s="244" t="s">
        <v>141</v>
      </c>
    </row>
    <row r="155" s="14" customFormat="1">
      <c r="A155" s="14"/>
      <c r="B155" s="253"/>
      <c r="C155" s="254"/>
      <c r="D155" s="235" t="s">
        <v>170</v>
      </c>
      <c r="E155" s="255" t="s">
        <v>19</v>
      </c>
      <c r="F155" s="256" t="s">
        <v>291</v>
      </c>
      <c r="G155" s="254"/>
      <c r="H155" s="255" t="s">
        <v>19</v>
      </c>
      <c r="I155" s="257"/>
      <c r="J155" s="254"/>
      <c r="K155" s="254"/>
      <c r="L155" s="258"/>
      <c r="M155" s="259"/>
      <c r="N155" s="260"/>
      <c r="O155" s="260"/>
      <c r="P155" s="260"/>
      <c r="Q155" s="260"/>
      <c r="R155" s="260"/>
      <c r="S155" s="260"/>
      <c r="T155" s="261"/>
      <c r="U155" s="14"/>
      <c r="V155" s="14"/>
      <c r="W155" s="14"/>
      <c r="X155" s="14"/>
      <c r="Y155" s="14"/>
      <c r="Z155" s="14"/>
      <c r="AA155" s="14"/>
      <c r="AB155" s="14"/>
      <c r="AC155" s="14"/>
      <c r="AD155" s="14"/>
      <c r="AE155" s="14"/>
      <c r="AT155" s="262" t="s">
        <v>170</v>
      </c>
      <c r="AU155" s="262" t="s">
        <v>79</v>
      </c>
      <c r="AV155" s="14" t="s">
        <v>77</v>
      </c>
      <c r="AW155" s="14" t="s">
        <v>31</v>
      </c>
      <c r="AX155" s="14" t="s">
        <v>69</v>
      </c>
      <c r="AY155" s="262" t="s">
        <v>141</v>
      </c>
    </row>
    <row r="156" s="13" customFormat="1">
      <c r="A156" s="13"/>
      <c r="B156" s="233"/>
      <c r="C156" s="234"/>
      <c r="D156" s="235" t="s">
        <v>170</v>
      </c>
      <c r="E156" s="236" t="s">
        <v>19</v>
      </c>
      <c r="F156" s="237" t="s">
        <v>292</v>
      </c>
      <c r="G156" s="234"/>
      <c r="H156" s="238">
        <v>902.39999999999998</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170</v>
      </c>
      <c r="AU156" s="244" t="s">
        <v>79</v>
      </c>
      <c r="AV156" s="13" t="s">
        <v>79</v>
      </c>
      <c r="AW156" s="13" t="s">
        <v>31</v>
      </c>
      <c r="AX156" s="13" t="s">
        <v>69</v>
      </c>
      <c r="AY156" s="244" t="s">
        <v>141</v>
      </c>
    </row>
    <row r="157" s="15" customFormat="1">
      <c r="A157" s="15"/>
      <c r="B157" s="263"/>
      <c r="C157" s="264"/>
      <c r="D157" s="235" t="s">
        <v>170</v>
      </c>
      <c r="E157" s="265" t="s">
        <v>19</v>
      </c>
      <c r="F157" s="266" t="s">
        <v>233</v>
      </c>
      <c r="G157" s="264"/>
      <c r="H157" s="267">
        <v>2002.4000000000001</v>
      </c>
      <c r="I157" s="268"/>
      <c r="J157" s="264"/>
      <c r="K157" s="264"/>
      <c r="L157" s="269"/>
      <c r="M157" s="270"/>
      <c r="N157" s="271"/>
      <c r="O157" s="271"/>
      <c r="P157" s="271"/>
      <c r="Q157" s="271"/>
      <c r="R157" s="271"/>
      <c r="S157" s="271"/>
      <c r="T157" s="272"/>
      <c r="U157" s="15"/>
      <c r="V157" s="15"/>
      <c r="W157" s="15"/>
      <c r="X157" s="15"/>
      <c r="Y157" s="15"/>
      <c r="Z157" s="15"/>
      <c r="AA157" s="15"/>
      <c r="AB157" s="15"/>
      <c r="AC157" s="15"/>
      <c r="AD157" s="15"/>
      <c r="AE157" s="15"/>
      <c r="AT157" s="273" t="s">
        <v>170</v>
      </c>
      <c r="AU157" s="273" t="s">
        <v>79</v>
      </c>
      <c r="AV157" s="15" t="s">
        <v>161</v>
      </c>
      <c r="AW157" s="15" t="s">
        <v>31</v>
      </c>
      <c r="AX157" s="15" t="s">
        <v>77</v>
      </c>
      <c r="AY157" s="273" t="s">
        <v>141</v>
      </c>
    </row>
    <row r="158" s="2" customFormat="1" ht="16.5" customHeight="1">
      <c r="A158" s="40"/>
      <c r="B158" s="41"/>
      <c r="C158" s="220" t="s">
        <v>8</v>
      </c>
      <c r="D158" s="220" t="s">
        <v>144</v>
      </c>
      <c r="E158" s="221" t="s">
        <v>293</v>
      </c>
      <c r="F158" s="222" t="s">
        <v>294</v>
      </c>
      <c r="G158" s="223" t="s">
        <v>295</v>
      </c>
      <c r="H158" s="224">
        <v>112</v>
      </c>
      <c r="I158" s="225"/>
      <c r="J158" s="226">
        <f>ROUND(I158*H158,2)</f>
        <v>0</v>
      </c>
      <c r="K158" s="222" t="s">
        <v>197</v>
      </c>
      <c r="L158" s="46"/>
      <c r="M158" s="227" t="s">
        <v>19</v>
      </c>
      <c r="N158" s="228" t="s">
        <v>40</v>
      </c>
      <c r="O158" s="86"/>
      <c r="P158" s="229">
        <f>O158*H158</f>
        <v>0</v>
      </c>
      <c r="Q158" s="229">
        <v>0</v>
      </c>
      <c r="R158" s="229">
        <f>Q158*H158</f>
        <v>0</v>
      </c>
      <c r="S158" s="229">
        <v>0.058000000000000003</v>
      </c>
      <c r="T158" s="230">
        <f>S158*H158</f>
        <v>6.4960000000000004</v>
      </c>
      <c r="U158" s="40"/>
      <c r="V158" s="40"/>
      <c r="W158" s="40"/>
      <c r="X158" s="40"/>
      <c r="Y158" s="40"/>
      <c r="Z158" s="40"/>
      <c r="AA158" s="40"/>
      <c r="AB158" s="40"/>
      <c r="AC158" s="40"/>
      <c r="AD158" s="40"/>
      <c r="AE158" s="40"/>
      <c r="AR158" s="231" t="s">
        <v>161</v>
      </c>
      <c r="AT158" s="231" t="s">
        <v>144</v>
      </c>
      <c r="AU158" s="231" t="s">
        <v>79</v>
      </c>
      <c r="AY158" s="19" t="s">
        <v>141</v>
      </c>
      <c r="BE158" s="232">
        <f>IF(N158="základní",J158,0)</f>
        <v>0</v>
      </c>
      <c r="BF158" s="232">
        <f>IF(N158="snížená",J158,0)</f>
        <v>0</v>
      </c>
      <c r="BG158" s="232">
        <f>IF(N158="zákl. přenesená",J158,0)</f>
        <v>0</v>
      </c>
      <c r="BH158" s="232">
        <f>IF(N158="sníž. přenesená",J158,0)</f>
        <v>0</v>
      </c>
      <c r="BI158" s="232">
        <f>IF(N158="nulová",J158,0)</f>
        <v>0</v>
      </c>
      <c r="BJ158" s="19" t="s">
        <v>77</v>
      </c>
      <c r="BK158" s="232">
        <f>ROUND(I158*H158,2)</f>
        <v>0</v>
      </c>
      <c r="BL158" s="19" t="s">
        <v>161</v>
      </c>
      <c r="BM158" s="231" t="s">
        <v>296</v>
      </c>
    </row>
    <row r="159" s="14" customFormat="1">
      <c r="A159" s="14"/>
      <c r="B159" s="253"/>
      <c r="C159" s="254"/>
      <c r="D159" s="235" t="s">
        <v>170</v>
      </c>
      <c r="E159" s="255" t="s">
        <v>19</v>
      </c>
      <c r="F159" s="256" t="s">
        <v>297</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170</v>
      </c>
      <c r="AU159" s="262" t="s">
        <v>79</v>
      </c>
      <c r="AV159" s="14" t="s">
        <v>77</v>
      </c>
      <c r="AW159" s="14" t="s">
        <v>31</v>
      </c>
      <c r="AX159" s="14" t="s">
        <v>69</v>
      </c>
      <c r="AY159" s="262" t="s">
        <v>141</v>
      </c>
    </row>
    <row r="160" s="13" customFormat="1">
      <c r="A160" s="13"/>
      <c r="B160" s="233"/>
      <c r="C160" s="234"/>
      <c r="D160" s="235" t="s">
        <v>170</v>
      </c>
      <c r="E160" s="236" t="s">
        <v>19</v>
      </c>
      <c r="F160" s="237" t="s">
        <v>298</v>
      </c>
      <c r="G160" s="234"/>
      <c r="H160" s="238">
        <v>103</v>
      </c>
      <c r="I160" s="239"/>
      <c r="J160" s="234"/>
      <c r="K160" s="234"/>
      <c r="L160" s="240"/>
      <c r="M160" s="241"/>
      <c r="N160" s="242"/>
      <c r="O160" s="242"/>
      <c r="P160" s="242"/>
      <c r="Q160" s="242"/>
      <c r="R160" s="242"/>
      <c r="S160" s="242"/>
      <c r="T160" s="243"/>
      <c r="U160" s="13"/>
      <c r="V160" s="13"/>
      <c r="W160" s="13"/>
      <c r="X160" s="13"/>
      <c r="Y160" s="13"/>
      <c r="Z160" s="13"/>
      <c r="AA160" s="13"/>
      <c r="AB160" s="13"/>
      <c r="AC160" s="13"/>
      <c r="AD160" s="13"/>
      <c r="AE160" s="13"/>
      <c r="AT160" s="244" t="s">
        <v>170</v>
      </c>
      <c r="AU160" s="244" t="s">
        <v>79</v>
      </c>
      <c r="AV160" s="13" t="s">
        <v>79</v>
      </c>
      <c r="AW160" s="13" t="s">
        <v>31</v>
      </c>
      <c r="AX160" s="13" t="s">
        <v>69</v>
      </c>
      <c r="AY160" s="244" t="s">
        <v>141</v>
      </c>
    </row>
    <row r="161" s="14" customFormat="1">
      <c r="A161" s="14"/>
      <c r="B161" s="253"/>
      <c r="C161" s="254"/>
      <c r="D161" s="235" t="s">
        <v>170</v>
      </c>
      <c r="E161" s="255" t="s">
        <v>19</v>
      </c>
      <c r="F161" s="256" t="s">
        <v>299</v>
      </c>
      <c r="G161" s="254"/>
      <c r="H161" s="255" t="s">
        <v>19</v>
      </c>
      <c r="I161" s="257"/>
      <c r="J161" s="254"/>
      <c r="K161" s="254"/>
      <c r="L161" s="258"/>
      <c r="M161" s="259"/>
      <c r="N161" s="260"/>
      <c r="O161" s="260"/>
      <c r="P161" s="260"/>
      <c r="Q161" s="260"/>
      <c r="R161" s="260"/>
      <c r="S161" s="260"/>
      <c r="T161" s="261"/>
      <c r="U161" s="14"/>
      <c r="V161" s="14"/>
      <c r="W161" s="14"/>
      <c r="X161" s="14"/>
      <c r="Y161" s="14"/>
      <c r="Z161" s="14"/>
      <c r="AA161" s="14"/>
      <c r="AB161" s="14"/>
      <c r="AC161" s="14"/>
      <c r="AD161" s="14"/>
      <c r="AE161" s="14"/>
      <c r="AT161" s="262" t="s">
        <v>170</v>
      </c>
      <c r="AU161" s="262" t="s">
        <v>79</v>
      </c>
      <c r="AV161" s="14" t="s">
        <v>77</v>
      </c>
      <c r="AW161" s="14" t="s">
        <v>31</v>
      </c>
      <c r="AX161" s="14" t="s">
        <v>69</v>
      </c>
      <c r="AY161" s="262" t="s">
        <v>141</v>
      </c>
    </row>
    <row r="162" s="13" customFormat="1">
      <c r="A162" s="13"/>
      <c r="B162" s="233"/>
      <c r="C162" s="234"/>
      <c r="D162" s="235" t="s">
        <v>170</v>
      </c>
      <c r="E162" s="236" t="s">
        <v>19</v>
      </c>
      <c r="F162" s="237" t="s">
        <v>244</v>
      </c>
      <c r="G162" s="234"/>
      <c r="H162" s="238">
        <v>9</v>
      </c>
      <c r="I162" s="239"/>
      <c r="J162" s="234"/>
      <c r="K162" s="234"/>
      <c r="L162" s="240"/>
      <c r="M162" s="241"/>
      <c r="N162" s="242"/>
      <c r="O162" s="242"/>
      <c r="P162" s="242"/>
      <c r="Q162" s="242"/>
      <c r="R162" s="242"/>
      <c r="S162" s="242"/>
      <c r="T162" s="243"/>
      <c r="U162" s="13"/>
      <c r="V162" s="13"/>
      <c r="W162" s="13"/>
      <c r="X162" s="13"/>
      <c r="Y162" s="13"/>
      <c r="Z162" s="13"/>
      <c r="AA162" s="13"/>
      <c r="AB162" s="13"/>
      <c r="AC162" s="13"/>
      <c r="AD162" s="13"/>
      <c r="AE162" s="13"/>
      <c r="AT162" s="244" t="s">
        <v>170</v>
      </c>
      <c r="AU162" s="244" t="s">
        <v>79</v>
      </c>
      <c r="AV162" s="13" t="s">
        <v>79</v>
      </c>
      <c r="AW162" s="13" t="s">
        <v>31</v>
      </c>
      <c r="AX162" s="13" t="s">
        <v>69</v>
      </c>
      <c r="AY162" s="244" t="s">
        <v>141</v>
      </c>
    </row>
    <row r="163" s="15" customFormat="1">
      <c r="A163" s="15"/>
      <c r="B163" s="263"/>
      <c r="C163" s="264"/>
      <c r="D163" s="235" t="s">
        <v>170</v>
      </c>
      <c r="E163" s="265" t="s">
        <v>19</v>
      </c>
      <c r="F163" s="266" t="s">
        <v>233</v>
      </c>
      <c r="G163" s="264"/>
      <c r="H163" s="267">
        <v>112</v>
      </c>
      <c r="I163" s="268"/>
      <c r="J163" s="264"/>
      <c r="K163" s="264"/>
      <c r="L163" s="269"/>
      <c r="M163" s="270"/>
      <c r="N163" s="271"/>
      <c r="O163" s="271"/>
      <c r="P163" s="271"/>
      <c r="Q163" s="271"/>
      <c r="R163" s="271"/>
      <c r="S163" s="271"/>
      <c r="T163" s="272"/>
      <c r="U163" s="15"/>
      <c r="V163" s="15"/>
      <c r="W163" s="15"/>
      <c r="X163" s="15"/>
      <c r="Y163" s="15"/>
      <c r="Z163" s="15"/>
      <c r="AA163" s="15"/>
      <c r="AB163" s="15"/>
      <c r="AC163" s="15"/>
      <c r="AD163" s="15"/>
      <c r="AE163" s="15"/>
      <c r="AT163" s="273" t="s">
        <v>170</v>
      </c>
      <c r="AU163" s="273" t="s">
        <v>79</v>
      </c>
      <c r="AV163" s="15" t="s">
        <v>161</v>
      </c>
      <c r="AW163" s="15" t="s">
        <v>31</v>
      </c>
      <c r="AX163" s="15" t="s">
        <v>77</v>
      </c>
      <c r="AY163" s="273" t="s">
        <v>141</v>
      </c>
    </row>
    <row r="164" s="2" customFormat="1" ht="16.5" customHeight="1">
      <c r="A164" s="40"/>
      <c r="B164" s="41"/>
      <c r="C164" s="220" t="s">
        <v>300</v>
      </c>
      <c r="D164" s="220" t="s">
        <v>144</v>
      </c>
      <c r="E164" s="221" t="s">
        <v>301</v>
      </c>
      <c r="F164" s="222" t="s">
        <v>302</v>
      </c>
      <c r="G164" s="223" t="s">
        <v>295</v>
      </c>
      <c r="H164" s="224">
        <v>44</v>
      </c>
      <c r="I164" s="225"/>
      <c r="J164" s="226">
        <f>ROUND(I164*H164,2)</f>
        <v>0</v>
      </c>
      <c r="K164" s="222" t="s">
        <v>197</v>
      </c>
      <c r="L164" s="46"/>
      <c r="M164" s="227" t="s">
        <v>19</v>
      </c>
      <c r="N164" s="228" t="s">
        <v>40</v>
      </c>
      <c r="O164" s="86"/>
      <c r="P164" s="229">
        <f>O164*H164</f>
        <v>0</v>
      </c>
      <c r="Q164" s="229">
        <v>8.0000000000000007E-05</v>
      </c>
      <c r="R164" s="229">
        <f>Q164*H164</f>
        <v>0.0035200000000000001</v>
      </c>
      <c r="S164" s="229">
        <v>0.017999999999999999</v>
      </c>
      <c r="T164" s="230">
        <f>S164*H164</f>
        <v>0.79199999999999993</v>
      </c>
      <c r="U164" s="40"/>
      <c r="V164" s="40"/>
      <c r="W164" s="40"/>
      <c r="X164" s="40"/>
      <c r="Y164" s="40"/>
      <c r="Z164" s="40"/>
      <c r="AA164" s="40"/>
      <c r="AB164" s="40"/>
      <c r="AC164" s="40"/>
      <c r="AD164" s="40"/>
      <c r="AE164" s="40"/>
      <c r="AR164" s="231" t="s">
        <v>161</v>
      </c>
      <c r="AT164" s="231" t="s">
        <v>144</v>
      </c>
      <c r="AU164" s="231" t="s">
        <v>79</v>
      </c>
      <c r="AY164" s="19" t="s">
        <v>141</v>
      </c>
      <c r="BE164" s="232">
        <f>IF(N164="základní",J164,0)</f>
        <v>0</v>
      </c>
      <c r="BF164" s="232">
        <f>IF(N164="snížená",J164,0)</f>
        <v>0</v>
      </c>
      <c r="BG164" s="232">
        <f>IF(N164="zákl. přenesená",J164,0)</f>
        <v>0</v>
      </c>
      <c r="BH164" s="232">
        <f>IF(N164="sníž. přenesená",J164,0)</f>
        <v>0</v>
      </c>
      <c r="BI164" s="232">
        <f>IF(N164="nulová",J164,0)</f>
        <v>0</v>
      </c>
      <c r="BJ164" s="19" t="s">
        <v>77</v>
      </c>
      <c r="BK164" s="232">
        <f>ROUND(I164*H164,2)</f>
        <v>0</v>
      </c>
      <c r="BL164" s="19" t="s">
        <v>161</v>
      </c>
      <c r="BM164" s="231" t="s">
        <v>303</v>
      </c>
    </row>
    <row r="165" s="13" customFormat="1">
      <c r="A165" s="13"/>
      <c r="B165" s="233"/>
      <c r="C165" s="234"/>
      <c r="D165" s="235" t="s">
        <v>170</v>
      </c>
      <c r="E165" s="236" t="s">
        <v>19</v>
      </c>
      <c r="F165" s="237" t="s">
        <v>304</v>
      </c>
      <c r="G165" s="234"/>
      <c r="H165" s="238">
        <v>44</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170</v>
      </c>
      <c r="AU165" s="244" t="s">
        <v>79</v>
      </c>
      <c r="AV165" s="13" t="s">
        <v>79</v>
      </c>
      <c r="AW165" s="13" t="s">
        <v>31</v>
      </c>
      <c r="AX165" s="13" t="s">
        <v>77</v>
      </c>
      <c r="AY165" s="244" t="s">
        <v>141</v>
      </c>
    </row>
    <row r="166" s="2" customFormat="1" ht="16.5" customHeight="1">
      <c r="A166" s="40"/>
      <c r="B166" s="41"/>
      <c r="C166" s="220" t="s">
        <v>305</v>
      </c>
      <c r="D166" s="220" t="s">
        <v>144</v>
      </c>
      <c r="E166" s="221" t="s">
        <v>306</v>
      </c>
      <c r="F166" s="222" t="s">
        <v>307</v>
      </c>
      <c r="G166" s="223" t="s">
        <v>196</v>
      </c>
      <c r="H166" s="224">
        <v>108</v>
      </c>
      <c r="I166" s="225"/>
      <c r="J166" s="226">
        <f>ROUND(I166*H166,2)</f>
        <v>0</v>
      </c>
      <c r="K166" s="222" t="s">
        <v>197</v>
      </c>
      <c r="L166" s="46"/>
      <c r="M166" s="227" t="s">
        <v>19</v>
      </c>
      <c r="N166" s="228" t="s">
        <v>40</v>
      </c>
      <c r="O166" s="86"/>
      <c r="P166" s="229">
        <f>O166*H166</f>
        <v>0</v>
      </c>
      <c r="Q166" s="229">
        <v>0</v>
      </c>
      <c r="R166" s="229">
        <f>Q166*H166</f>
        <v>0</v>
      </c>
      <c r="S166" s="229">
        <v>0.050000000000000003</v>
      </c>
      <c r="T166" s="230">
        <f>S166*H166</f>
        <v>5.4000000000000004</v>
      </c>
      <c r="U166" s="40"/>
      <c r="V166" s="40"/>
      <c r="W166" s="40"/>
      <c r="X166" s="40"/>
      <c r="Y166" s="40"/>
      <c r="Z166" s="40"/>
      <c r="AA166" s="40"/>
      <c r="AB166" s="40"/>
      <c r="AC166" s="40"/>
      <c r="AD166" s="40"/>
      <c r="AE166" s="40"/>
      <c r="AR166" s="231" t="s">
        <v>161</v>
      </c>
      <c r="AT166" s="231" t="s">
        <v>144</v>
      </c>
      <c r="AU166" s="231" t="s">
        <v>79</v>
      </c>
      <c r="AY166" s="19" t="s">
        <v>141</v>
      </c>
      <c r="BE166" s="232">
        <f>IF(N166="základní",J166,0)</f>
        <v>0</v>
      </c>
      <c r="BF166" s="232">
        <f>IF(N166="snížená",J166,0)</f>
        <v>0</v>
      </c>
      <c r="BG166" s="232">
        <f>IF(N166="zákl. přenesená",J166,0)</f>
        <v>0</v>
      </c>
      <c r="BH166" s="232">
        <f>IF(N166="sníž. přenesená",J166,0)</f>
        <v>0</v>
      </c>
      <c r="BI166" s="232">
        <f>IF(N166="nulová",J166,0)</f>
        <v>0</v>
      </c>
      <c r="BJ166" s="19" t="s">
        <v>77</v>
      </c>
      <c r="BK166" s="232">
        <f>ROUND(I166*H166,2)</f>
        <v>0</v>
      </c>
      <c r="BL166" s="19" t="s">
        <v>161</v>
      </c>
      <c r="BM166" s="231" t="s">
        <v>308</v>
      </c>
    </row>
    <row r="167" s="2" customFormat="1">
      <c r="A167" s="40"/>
      <c r="B167" s="41"/>
      <c r="C167" s="42"/>
      <c r="D167" s="235" t="s">
        <v>199</v>
      </c>
      <c r="E167" s="42"/>
      <c r="F167" s="250" t="s">
        <v>309</v>
      </c>
      <c r="G167" s="42"/>
      <c r="H167" s="42"/>
      <c r="I167" s="138"/>
      <c r="J167" s="42"/>
      <c r="K167" s="42"/>
      <c r="L167" s="46"/>
      <c r="M167" s="251"/>
      <c r="N167" s="252"/>
      <c r="O167" s="86"/>
      <c r="P167" s="86"/>
      <c r="Q167" s="86"/>
      <c r="R167" s="86"/>
      <c r="S167" s="86"/>
      <c r="T167" s="87"/>
      <c r="U167" s="40"/>
      <c r="V167" s="40"/>
      <c r="W167" s="40"/>
      <c r="X167" s="40"/>
      <c r="Y167" s="40"/>
      <c r="Z167" s="40"/>
      <c r="AA167" s="40"/>
      <c r="AB167" s="40"/>
      <c r="AC167" s="40"/>
      <c r="AD167" s="40"/>
      <c r="AE167" s="40"/>
      <c r="AT167" s="19" t="s">
        <v>199</v>
      </c>
      <c r="AU167" s="19" t="s">
        <v>79</v>
      </c>
    </row>
    <row r="168" s="13" customFormat="1">
      <c r="A168" s="13"/>
      <c r="B168" s="233"/>
      <c r="C168" s="234"/>
      <c r="D168" s="235" t="s">
        <v>170</v>
      </c>
      <c r="E168" s="236" t="s">
        <v>19</v>
      </c>
      <c r="F168" s="237" t="s">
        <v>310</v>
      </c>
      <c r="G168" s="234"/>
      <c r="H168" s="238">
        <v>108</v>
      </c>
      <c r="I168" s="239"/>
      <c r="J168" s="234"/>
      <c r="K168" s="234"/>
      <c r="L168" s="240"/>
      <c r="M168" s="241"/>
      <c r="N168" s="242"/>
      <c r="O168" s="242"/>
      <c r="P168" s="242"/>
      <c r="Q168" s="242"/>
      <c r="R168" s="242"/>
      <c r="S168" s="242"/>
      <c r="T168" s="243"/>
      <c r="U168" s="13"/>
      <c r="V168" s="13"/>
      <c r="W168" s="13"/>
      <c r="X168" s="13"/>
      <c r="Y168" s="13"/>
      <c r="Z168" s="13"/>
      <c r="AA168" s="13"/>
      <c r="AB168" s="13"/>
      <c r="AC168" s="13"/>
      <c r="AD168" s="13"/>
      <c r="AE168" s="13"/>
      <c r="AT168" s="244" t="s">
        <v>170</v>
      </c>
      <c r="AU168" s="244" t="s">
        <v>79</v>
      </c>
      <c r="AV168" s="13" t="s">
        <v>79</v>
      </c>
      <c r="AW168" s="13" t="s">
        <v>31</v>
      </c>
      <c r="AX168" s="13" t="s">
        <v>77</v>
      </c>
      <c r="AY168" s="244" t="s">
        <v>141</v>
      </c>
    </row>
    <row r="169" s="2" customFormat="1" ht="24" customHeight="1">
      <c r="A169" s="40"/>
      <c r="B169" s="41"/>
      <c r="C169" s="220" t="s">
        <v>311</v>
      </c>
      <c r="D169" s="220" t="s">
        <v>144</v>
      </c>
      <c r="E169" s="221" t="s">
        <v>312</v>
      </c>
      <c r="F169" s="222" t="s">
        <v>313</v>
      </c>
      <c r="G169" s="223" t="s">
        <v>295</v>
      </c>
      <c r="H169" s="224">
        <v>82</v>
      </c>
      <c r="I169" s="225"/>
      <c r="J169" s="226">
        <f>ROUND(I169*H169,2)</f>
        <v>0</v>
      </c>
      <c r="K169" s="222" t="s">
        <v>197</v>
      </c>
      <c r="L169" s="46"/>
      <c r="M169" s="227" t="s">
        <v>19</v>
      </c>
      <c r="N169" s="228" t="s">
        <v>40</v>
      </c>
      <c r="O169" s="86"/>
      <c r="P169" s="229">
        <f>O169*H169</f>
        <v>0</v>
      </c>
      <c r="Q169" s="229">
        <v>0.00029</v>
      </c>
      <c r="R169" s="229">
        <f>Q169*H169</f>
        <v>0.023779999999999999</v>
      </c>
      <c r="S169" s="229">
        <v>0.053999999999999999</v>
      </c>
      <c r="T169" s="230">
        <f>S169*H169</f>
        <v>4.4279999999999999</v>
      </c>
      <c r="U169" s="40"/>
      <c r="V169" s="40"/>
      <c r="W169" s="40"/>
      <c r="X169" s="40"/>
      <c r="Y169" s="40"/>
      <c r="Z169" s="40"/>
      <c r="AA169" s="40"/>
      <c r="AB169" s="40"/>
      <c r="AC169" s="40"/>
      <c r="AD169" s="40"/>
      <c r="AE169" s="40"/>
      <c r="AR169" s="231" t="s">
        <v>161</v>
      </c>
      <c r="AT169" s="231" t="s">
        <v>144</v>
      </c>
      <c r="AU169" s="231" t="s">
        <v>79</v>
      </c>
      <c r="AY169" s="19" t="s">
        <v>141</v>
      </c>
      <c r="BE169" s="232">
        <f>IF(N169="základní",J169,0)</f>
        <v>0</v>
      </c>
      <c r="BF169" s="232">
        <f>IF(N169="snížená",J169,0)</f>
        <v>0</v>
      </c>
      <c r="BG169" s="232">
        <f>IF(N169="zákl. přenesená",J169,0)</f>
        <v>0</v>
      </c>
      <c r="BH169" s="232">
        <f>IF(N169="sníž. přenesená",J169,0)</f>
        <v>0</v>
      </c>
      <c r="BI169" s="232">
        <f>IF(N169="nulová",J169,0)</f>
        <v>0</v>
      </c>
      <c r="BJ169" s="19" t="s">
        <v>77</v>
      </c>
      <c r="BK169" s="232">
        <f>ROUND(I169*H169,2)</f>
        <v>0</v>
      </c>
      <c r="BL169" s="19" t="s">
        <v>161</v>
      </c>
      <c r="BM169" s="231" t="s">
        <v>314</v>
      </c>
    </row>
    <row r="170" s="13" customFormat="1">
      <c r="A170" s="13"/>
      <c r="B170" s="233"/>
      <c r="C170" s="234"/>
      <c r="D170" s="235" t="s">
        <v>170</v>
      </c>
      <c r="E170" s="236" t="s">
        <v>19</v>
      </c>
      <c r="F170" s="237" t="s">
        <v>315</v>
      </c>
      <c r="G170" s="234"/>
      <c r="H170" s="238">
        <v>82</v>
      </c>
      <c r="I170" s="239"/>
      <c r="J170" s="234"/>
      <c r="K170" s="234"/>
      <c r="L170" s="240"/>
      <c r="M170" s="241"/>
      <c r="N170" s="242"/>
      <c r="O170" s="242"/>
      <c r="P170" s="242"/>
      <c r="Q170" s="242"/>
      <c r="R170" s="242"/>
      <c r="S170" s="242"/>
      <c r="T170" s="243"/>
      <c r="U170" s="13"/>
      <c r="V170" s="13"/>
      <c r="W170" s="13"/>
      <c r="X170" s="13"/>
      <c r="Y170" s="13"/>
      <c r="Z170" s="13"/>
      <c r="AA170" s="13"/>
      <c r="AB170" s="13"/>
      <c r="AC170" s="13"/>
      <c r="AD170" s="13"/>
      <c r="AE170" s="13"/>
      <c r="AT170" s="244" t="s">
        <v>170</v>
      </c>
      <c r="AU170" s="244" t="s">
        <v>79</v>
      </c>
      <c r="AV170" s="13" t="s">
        <v>79</v>
      </c>
      <c r="AW170" s="13" t="s">
        <v>31</v>
      </c>
      <c r="AX170" s="13" t="s">
        <v>77</v>
      </c>
      <c r="AY170" s="244" t="s">
        <v>141</v>
      </c>
    </row>
    <row r="171" s="12" customFormat="1" ht="22.8" customHeight="1">
      <c r="A171" s="12"/>
      <c r="B171" s="204"/>
      <c r="C171" s="205"/>
      <c r="D171" s="206" t="s">
        <v>68</v>
      </c>
      <c r="E171" s="218" t="s">
        <v>316</v>
      </c>
      <c r="F171" s="218" t="s">
        <v>317</v>
      </c>
      <c r="G171" s="205"/>
      <c r="H171" s="205"/>
      <c r="I171" s="208"/>
      <c r="J171" s="219">
        <f>BK171</f>
        <v>0</v>
      </c>
      <c r="K171" s="205"/>
      <c r="L171" s="210"/>
      <c r="M171" s="211"/>
      <c r="N171" s="212"/>
      <c r="O171" s="212"/>
      <c r="P171" s="213">
        <f>SUM(P172:P187)</f>
        <v>0</v>
      </c>
      <c r="Q171" s="212"/>
      <c r="R171" s="213">
        <f>SUM(R172:R187)</f>
        <v>0</v>
      </c>
      <c r="S171" s="212"/>
      <c r="T171" s="214">
        <f>SUM(T172:T187)</f>
        <v>0</v>
      </c>
      <c r="U171" s="12"/>
      <c r="V171" s="12"/>
      <c r="W171" s="12"/>
      <c r="X171" s="12"/>
      <c r="Y171" s="12"/>
      <c r="Z171" s="12"/>
      <c r="AA171" s="12"/>
      <c r="AB171" s="12"/>
      <c r="AC171" s="12"/>
      <c r="AD171" s="12"/>
      <c r="AE171" s="12"/>
      <c r="AR171" s="215" t="s">
        <v>77</v>
      </c>
      <c r="AT171" s="216" t="s">
        <v>68</v>
      </c>
      <c r="AU171" s="216" t="s">
        <v>77</v>
      </c>
      <c r="AY171" s="215" t="s">
        <v>141</v>
      </c>
      <c r="BK171" s="217">
        <f>SUM(BK172:BK187)</f>
        <v>0</v>
      </c>
    </row>
    <row r="172" s="2" customFormat="1" ht="16.5" customHeight="1">
      <c r="A172" s="40"/>
      <c r="B172" s="41"/>
      <c r="C172" s="220" t="s">
        <v>318</v>
      </c>
      <c r="D172" s="220" t="s">
        <v>144</v>
      </c>
      <c r="E172" s="221" t="s">
        <v>319</v>
      </c>
      <c r="F172" s="222" t="s">
        <v>320</v>
      </c>
      <c r="G172" s="223" t="s">
        <v>257</v>
      </c>
      <c r="H172" s="224">
        <v>792.59400000000005</v>
      </c>
      <c r="I172" s="225"/>
      <c r="J172" s="226">
        <f>ROUND(I172*H172,2)</f>
        <v>0</v>
      </c>
      <c r="K172" s="222" t="s">
        <v>197</v>
      </c>
      <c r="L172" s="46"/>
      <c r="M172" s="227" t="s">
        <v>19</v>
      </c>
      <c r="N172" s="228" t="s">
        <v>40</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161</v>
      </c>
      <c r="AT172" s="231" t="s">
        <v>144</v>
      </c>
      <c r="AU172" s="231" t="s">
        <v>79</v>
      </c>
      <c r="AY172" s="19" t="s">
        <v>141</v>
      </c>
      <c r="BE172" s="232">
        <f>IF(N172="základní",J172,0)</f>
        <v>0</v>
      </c>
      <c r="BF172" s="232">
        <f>IF(N172="snížená",J172,0)</f>
        <v>0</v>
      </c>
      <c r="BG172" s="232">
        <f>IF(N172="zákl. přenesená",J172,0)</f>
        <v>0</v>
      </c>
      <c r="BH172" s="232">
        <f>IF(N172="sníž. přenesená",J172,0)</f>
        <v>0</v>
      </c>
      <c r="BI172" s="232">
        <f>IF(N172="nulová",J172,0)</f>
        <v>0</v>
      </c>
      <c r="BJ172" s="19" t="s">
        <v>77</v>
      </c>
      <c r="BK172" s="232">
        <f>ROUND(I172*H172,2)</f>
        <v>0</v>
      </c>
      <c r="BL172" s="19" t="s">
        <v>161</v>
      </c>
      <c r="BM172" s="231" t="s">
        <v>321</v>
      </c>
    </row>
    <row r="173" s="2" customFormat="1">
      <c r="A173" s="40"/>
      <c r="B173" s="41"/>
      <c r="C173" s="42"/>
      <c r="D173" s="235" t="s">
        <v>199</v>
      </c>
      <c r="E173" s="42"/>
      <c r="F173" s="250" t="s">
        <v>322</v>
      </c>
      <c r="G173" s="42"/>
      <c r="H173" s="42"/>
      <c r="I173" s="138"/>
      <c r="J173" s="42"/>
      <c r="K173" s="42"/>
      <c r="L173" s="46"/>
      <c r="M173" s="251"/>
      <c r="N173" s="252"/>
      <c r="O173" s="86"/>
      <c r="P173" s="86"/>
      <c r="Q173" s="86"/>
      <c r="R173" s="86"/>
      <c r="S173" s="86"/>
      <c r="T173" s="87"/>
      <c r="U173" s="40"/>
      <c r="V173" s="40"/>
      <c r="W173" s="40"/>
      <c r="X173" s="40"/>
      <c r="Y173" s="40"/>
      <c r="Z173" s="40"/>
      <c r="AA173" s="40"/>
      <c r="AB173" s="40"/>
      <c r="AC173" s="40"/>
      <c r="AD173" s="40"/>
      <c r="AE173" s="40"/>
      <c r="AT173" s="19" t="s">
        <v>199</v>
      </c>
      <c r="AU173" s="19" t="s">
        <v>79</v>
      </c>
    </row>
    <row r="174" s="13" customFormat="1">
      <c r="A174" s="13"/>
      <c r="B174" s="233"/>
      <c r="C174" s="234"/>
      <c r="D174" s="235" t="s">
        <v>170</v>
      </c>
      <c r="E174" s="236" t="s">
        <v>19</v>
      </c>
      <c r="F174" s="237" t="s">
        <v>323</v>
      </c>
      <c r="G174" s="234"/>
      <c r="H174" s="238">
        <v>792.59400000000005</v>
      </c>
      <c r="I174" s="239"/>
      <c r="J174" s="234"/>
      <c r="K174" s="234"/>
      <c r="L174" s="240"/>
      <c r="M174" s="241"/>
      <c r="N174" s="242"/>
      <c r="O174" s="242"/>
      <c r="P174" s="242"/>
      <c r="Q174" s="242"/>
      <c r="R174" s="242"/>
      <c r="S174" s="242"/>
      <c r="T174" s="243"/>
      <c r="U174" s="13"/>
      <c r="V174" s="13"/>
      <c r="W174" s="13"/>
      <c r="X174" s="13"/>
      <c r="Y174" s="13"/>
      <c r="Z174" s="13"/>
      <c r="AA174" s="13"/>
      <c r="AB174" s="13"/>
      <c r="AC174" s="13"/>
      <c r="AD174" s="13"/>
      <c r="AE174" s="13"/>
      <c r="AT174" s="244" t="s">
        <v>170</v>
      </c>
      <c r="AU174" s="244" t="s">
        <v>79</v>
      </c>
      <c r="AV174" s="13" t="s">
        <v>79</v>
      </c>
      <c r="AW174" s="13" t="s">
        <v>31</v>
      </c>
      <c r="AX174" s="13" t="s">
        <v>77</v>
      </c>
      <c r="AY174" s="244" t="s">
        <v>141</v>
      </c>
    </row>
    <row r="175" s="2" customFormat="1" ht="24" customHeight="1">
      <c r="A175" s="40"/>
      <c r="B175" s="41"/>
      <c r="C175" s="220" t="s">
        <v>324</v>
      </c>
      <c r="D175" s="220" t="s">
        <v>144</v>
      </c>
      <c r="E175" s="221" t="s">
        <v>325</v>
      </c>
      <c r="F175" s="222" t="s">
        <v>326</v>
      </c>
      <c r="G175" s="223" t="s">
        <v>257</v>
      </c>
      <c r="H175" s="224">
        <v>11096.316000000001</v>
      </c>
      <c r="I175" s="225"/>
      <c r="J175" s="226">
        <f>ROUND(I175*H175,2)</f>
        <v>0</v>
      </c>
      <c r="K175" s="222" t="s">
        <v>197</v>
      </c>
      <c r="L175" s="46"/>
      <c r="M175" s="227" t="s">
        <v>19</v>
      </c>
      <c r="N175" s="228" t="s">
        <v>40</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161</v>
      </c>
      <c r="AT175" s="231" t="s">
        <v>144</v>
      </c>
      <c r="AU175" s="231" t="s">
        <v>79</v>
      </c>
      <c r="AY175" s="19" t="s">
        <v>141</v>
      </c>
      <c r="BE175" s="232">
        <f>IF(N175="základní",J175,0)</f>
        <v>0</v>
      </c>
      <c r="BF175" s="232">
        <f>IF(N175="snížená",J175,0)</f>
        <v>0</v>
      </c>
      <c r="BG175" s="232">
        <f>IF(N175="zákl. přenesená",J175,0)</f>
        <v>0</v>
      </c>
      <c r="BH175" s="232">
        <f>IF(N175="sníž. přenesená",J175,0)</f>
        <v>0</v>
      </c>
      <c r="BI175" s="232">
        <f>IF(N175="nulová",J175,0)</f>
        <v>0</v>
      </c>
      <c r="BJ175" s="19" t="s">
        <v>77</v>
      </c>
      <c r="BK175" s="232">
        <f>ROUND(I175*H175,2)</f>
        <v>0</v>
      </c>
      <c r="BL175" s="19" t="s">
        <v>161</v>
      </c>
      <c r="BM175" s="231" t="s">
        <v>327</v>
      </c>
    </row>
    <row r="176" s="2" customFormat="1">
      <c r="A176" s="40"/>
      <c r="B176" s="41"/>
      <c r="C176" s="42"/>
      <c r="D176" s="235" t="s">
        <v>199</v>
      </c>
      <c r="E176" s="42"/>
      <c r="F176" s="250" t="s">
        <v>322</v>
      </c>
      <c r="G176" s="42"/>
      <c r="H176" s="42"/>
      <c r="I176" s="138"/>
      <c r="J176" s="42"/>
      <c r="K176" s="42"/>
      <c r="L176" s="46"/>
      <c r="M176" s="251"/>
      <c r="N176" s="252"/>
      <c r="O176" s="86"/>
      <c r="P176" s="86"/>
      <c r="Q176" s="86"/>
      <c r="R176" s="86"/>
      <c r="S176" s="86"/>
      <c r="T176" s="87"/>
      <c r="U176" s="40"/>
      <c r="V176" s="40"/>
      <c r="W176" s="40"/>
      <c r="X176" s="40"/>
      <c r="Y176" s="40"/>
      <c r="Z176" s="40"/>
      <c r="AA176" s="40"/>
      <c r="AB176" s="40"/>
      <c r="AC176" s="40"/>
      <c r="AD176" s="40"/>
      <c r="AE176" s="40"/>
      <c r="AT176" s="19" t="s">
        <v>199</v>
      </c>
      <c r="AU176" s="19" t="s">
        <v>79</v>
      </c>
    </row>
    <row r="177" s="13" customFormat="1">
      <c r="A177" s="13"/>
      <c r="B177" s="233"/>
      <c r="C177" s="234"/>
      <c r="D177" s="235" t="s">
        <v>170</v>
      </c>
      <c r="E177" s="236" t="s">
        <v>19</v>
      </c>
      <c r="F177" s="237" t="s">
        <v>328</v>
      </c>
      <c r="G177" s="234"/>
      <c r="H177" s="238">
        <v>792.59400000000005</v>
      </c>
      <c r="I177" s="239"/>
      <c r="J177" s="234"/>
      <c r="K177" s="234"/>
      <c r="L177" s="240"/>
      <c r="M177" s="241"/>
      <c r="N177" s="242"/>
      <c r="O177" s="242"/>
      <c r="P177" s="242"/>
      <c r="Q177" s="242"/>
      <c r="R177" s="242"/>
      <c r="S177" s="242"/>
      <c r="T177" s="243"/>
      <c r="U177" s="13"/>
      <c r="V177" s="13"/>
      <c r="W177" s="13"/>
      <c r="X177" s="13"/>
      <c r="Y177" s="13"/>
      <c r="Z177" s="13"/>
      <c r="AA177" s="13"/>
      <c r="AB177" s="13"/>
      <c r="AC177" s="13"/>
      <c r="AD177" s="13"/>
      <c r="AE177" s="13"/>
      <c r="AT177" s="244" t="s">
        <v>170</v>
      </c>
      <c r="AU177" s="244" t="s">
        <v>79</v>
      </c>
      <c r="AV177" s="13" t="s">
        <v>79</v>
      </c>
      <c r="AW177" s="13" t="s">
        <v>31</v>
      </c>
      <c r="AX177" s="13" t="s">
        <v>77</v>
      </c>
      <c r="AY177" s="244" t="s">
        <v>141</v>
      </c>
    </row>
    <row r="178" s="13" customFormat="1">
      <c r="A178" s="13"/>
      <c r="B178" s="233"/>
      <c r="C178" s="234"/>
      <c r="D178" s="235" t="s">
        <v>170</v>
      </c>
      <c r="E178" s="234"/>
      <c r="F178" s="237" t="s">
        <v>329</v>
      </c>
      <c r="G178" s="234"/>
      <c r="H178" s="238">
        <v>11096.316000000001</v>
      </c>
      <c r="I178" s="239"/>
      <c r="J178" s="234"/>
      <c r="K178" s="234"/>
      <c r="L178" s="240"/>
      <c r="M178" s="241"/>
      <c r="N178" s="242"/>
      <c r="O178" s="242"/>
      <c r="P178" s="242"/>
      <c r="Q178" s="242"/>
      <c r="R178" s="242"/>
      <c r="S178" s="242"/>
      <c r="T178" s="243"/>
      <c r="U178" s="13"/>
      <c r="V178" s="13"/>
      <c r="W178" s="13"/>
      <c r="X178" s="13"/>
      <c r="Y178" s="13"/>
      <c r="Z178" s="13"/>
      <c r="AA178" s="13"/>
      <c r="AB178" s="13"/>
      <c r="AC178" s="13"/>
      <c r="AD178" s="13"/>
      <c r="AE178" s="13"/>
      <c r="AT178" s="244" t="s">
        <v>170</v>
      </c>
      <c r="AU178" s="244" t="s">
        <v>79</v>
      </c>
      <c r="AV178" s="13" t="s">
        <v>79</v>
      </c>
      <c r="AW178" s="13" t="s">
        <v>4</v>
      </c>
      <c r="AX178" s="13" t="s">
        <v>77</v>
      </c>
      <c r="AY178" s="244" t="s">
        <v>141</v>
      </c>
    </row>
    <row r="179" s="2" customFormat="1" ht="24" customHeight="1">
      <c r="A179" s="40"/>
      <c r="B179" s="41"/>
      <c r="C179" s="220" t="s">
        <v>7</v>
      </c>
      <c r="D179" s="220" t="s">
        <v>144</v>
      </c>
      <c r="E179" s="221" t="s">
        <v>330</v>
      </c>
      <c r="F179" s="222" t="s">
        <v>331</v>
      </c>
      <c r="G179" s="223" t="s">
        <v>257</v>
      </c>
      <c r="H179" s="224">
        <v>396.23500000000001</v>
      </c>
      <c r="I179" s="225"/>
      <c r="J179" s="226">
        <f>ROUND(I179*H179,2)</f>
        <v>0</v>
      </c>
      <c r="K179" s="222" t="s">
        <v>197</v>
      </c>
      <c r="L179" s="46"/>
      <c r="M179" s="227" t="s">
        <v>19</v>
      </c>
      <c r="N179" s="228" t="s">
        <v>40</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161</v>
      </c>
      <c r="AT179" s="231" t="s">
        <v>144</v>
      </c>
      <c r="AU179" s="231" t="s">
        <v>79</v>
      </c>
      <c r="AY179" s="19" t="s">
        <v>141</v>
      </c>
      <c r="BE179" s="232">
        <f>IF(N179="základní",J179,0)</f>
        <v>0</v>
      </c>
      <c r="BF179" s="232">
        <f>IF(N179="snížená",J179,0)</f>
        <v>0</v>
      </c>
      <c r="BG179" s="232">
        <f>IF(N179="zákl. přenesená",J179,0)</f>
        <v>0</v>
      </c>
      <c r="BH179" s="232">
        <f>IF(N179="sníž. přenesená",J179,0)</f>
        <v>0</v>
      </c>
      <c r="BI179" s="232">
        <f>IF(N179="nulová",J179,0)</f>
        <v>0</v>
      </c>
      <c r="BJ179" s="19" t="s">
        <v>77</v>
      </c>
      <c r="BK179" s="232">
        <f>ROUND(I179*H179,2)</f>
        <v>0</v>
      </c>
      <c r="BL179" s="19" t="s">
        <v>161</v>
      </c>
      <c r="BM179" s="231" t="s">
        <v>332</v>
      </c>
    </row>
    <row r="180" s="2" customFormat="1">
      <c r="A180" s="40"/>
      <c r="B180" s="41"/>
      <c r="C180" s="42"/>
      <c r="D180" s="235" t="s">
        <v>199</v>
      </c>
      <c r="E180" s="42"/>
      <c r="F180" s="250" t="s">
        <v>333</v>
      </c>
      <c r="G180" s="42"/>
      <c r="H180" s="42"/>
      <c r="I180" s="138"/>
      <c r="J180" s="42"/>
      <c r="K180" s="42"/>
      <c r="L180" s="46"/>
      <c r="M180" s="251"/>
      <c r="N180" s="252"/>
      <c r="O180" s="86"/>
      <c r="P180" s="86"/>
      <c r="Q180" s="86"/>
      <c r="R180" s="86"/>
      <c r="S180" s="86"/>
      <c r="T180" s="87"/>
      <c r="U180" s="40"/>
      <c r="V180" s="40"/>
      <c r="W180" s="40"/>
      <c r="X180" s="40"/>
      <c r="Y180" s="40"/>
      <c r="Z180" s="40"/>
      <c r="AA180" s="40"/>
      <c r="AB180" s="40"/>
      <c r="AC180" s="40"/>
      <c r="AD180" s="40"/>
      <c r="AE180" s="40"/>
      <c r="AT180" s="19" t="s">
        <v>199</v>
      </c>
      <c r="AU180" s="19" t="s">
        <v>79</v>
      </c>
    </row>
    <row r="181" s="13" customFormat="1">
      <c r="A181" s="13"/>
      <c r="B181" s="233"/>
      <c r="C181" s="234"/>
      <c r="D181" s="235" t="s">
        <v>170</v>
      </c>
      <c r="E181" s="236" t="s">
        <v>19</v>
      </c>
      <c r="F181" s="237" t="s">
        <v>334</v>
      </c>
      <c r="G181" s="234"/>
      <c r="H181" s="238">
        <v>317.34500000000003</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170</v>
      </c>
      <c r="AU181" s="244" t="s">
        <v>79</v>
      </c>
      <c r="AV181" s="13" t="s">
        <v>79</v>
      </c>
      <c r="AW181" s="13" t="s">
        <v>31</v>
      </c>
      <c r="AX181" s="13" t="s">
        <v>69</v>
      </c>
      <c r="AY181" s="244" t="s">
        <v>141</v>
      </c>
    </row>
    <row r="182" s="13" customFormat="1">
      <c r="A182" s="13"/>
      <c r="B182" s="233"/>
      <c r="C182" s="234"/>
      <c r="D182" s="235" t="s">
        <v>170</v>
      </c>
      <c r="E182" s="236" t="s">
        <v>19</v>
      </c>
      <c r="F182" s="237" t="s">
        <v>335</v>
      </c>
      <c r="G182" s="234"/>
      <c r="H182" s="238">
        <v>6.4960000000000004</v>
      </c>
      <c r="I182" s="239"/>
      <c r="J182" s="234"/>
      <c r="K182" s="234"/>
      <c r="L182" s="240"/>
      <c r="M182" s="241"/>
      <c r="N182" s="242"/>
      <c r="O182" s="242"/>
      <c r="P182" s="242"/>
      <c r="Q182" s="242"/>
      <c r="R182" s="242"/>
      <c r="S182" s="242"/>
      <c r="T182" s="243"/>
      <c r="U182" s="13"/>
      <c r="V182" s="13"/>
      <c r="W182" s="13"/>
      <c r="X182" s="13"/>
      <c r="Y182" s="13"/>
      <c r="Z182" s="13"/>
      <c r="AA182" s="13"/>
      <c r="AB182" s="13"/>
      <c r="AC182" s="13"/>
      <c r="AD182" s="13"/>
      <c r="AE182" s="13"/>
      <c r="AT182" s="244" t="s">
        <v>170</v>
      </c>
      <c r="AU182" s="244" t="s">
        <v>79</v>
      </c>
      <c r="AV182" s="13" t="s">
        <v>79</v>
      </c>
      <c r="AW182" s="13" t="s">
        <v>31</v>
      </c>
      <c r="AX182" s="13" t="s">
        <v>69</v>
      </c>
      <c r="AY182" s="244" t="s">
        <v>141</v>
      </c>
    </row>
    <row r="183" s="13" customFormat="1">
      <c r="A183" s="13"/>
      <c r="B183" s="233"/>
      <c r="C183" s="234"/>
      <c r="D183" s="235" t="s">
        <v>170</v>
      </c>
      <c r="E183" s="236" t="s">
        <v>19</v>
      </c>
      <c r="F183" s="237" t="s">
        <v>336</v>
      </c>
      <c r="G183" s="234"/>
      <c r="H183" s="238">
        <v>72.394000000000005</v>
      </c>
      <c r="I183" s="239"/>
      <c r="J183" s="234"/>
      <c r="K183" s="234"/>
      <c r="L183" s="240"/>
      <c r="M183" s="241"/>
      <c r="N183" s="242"/>
      <c r="O183" s="242"/>
      <c r="P183" s="242"/>
      <c r="Q183" s="242"/>
      <c r="R183" s="242"/>
      <c r="S183" s="242"/>
      <c r="T183" s="243"/>
      <c r="U183" s="13"/>
      <c r="V183" s="13"/>
      <c r="W183" s="13"/>
      <c r="X183" s="13"/>
      <c r="Y183" s="13"/>
      <c r="Z183" s="13"/>
      <c r="AA183" s="13"/>
      <c r="AB183" s="13"/>
      <c r="AC183" s="13"/>
      <c r="AD183" s="13"/>
      <c r="AE183" s="13"/>
      <c r="AT183" s="244" t="s">
        <v>170</v>
      </c>
      <c r="AU183" s="244" t="s">
        <v>79</v>
      </c>
      <c r="AV183" s="13" t="s">
        <v>79</v>
      </c>
      <c r="AW183" s="13" t="s">
        <v>31</v>
      </c>
      <c r="AX183" s="13" t="s">
        <v>69</v>
      </c>
      <c r="AY183" s="244" t="s">
        <v>141</v>
      </c>
    </row>
    <row r="184" s="15" customFormat="1">
      <c r="A184" s="15"/>
      <c r="B184" s="263"/>
      <c r="C184" s="264"/>
      <c r="D184" s="235" t="s">
        <v>170</v>
      </c>
      <c r="E184" s="265" t="s">
        <v>19</v>
      </c>
      <c r="F184" s="266" t="s">
        <v>233</v>
      </c>
      <c r="G184" s="264"/>
      <c r="H184" s="267">
        <v>396.23500000000001</v>
      </c>
      <c r="I184" s="268"/>
      <c r="J184" s="264"/>
      <c r="K184" s="264"/>
      <c r="L184" s="269"/>
      <c r="M184" s="270"/>
      <c r="N184" s="271"/>
      <c r="O184" s="271"/>
      <c r="P184" s="271"/>
      <c r="Q184" s="271"/>
      <c r="R184" s="271"/>
      <c r="S184" s="271"/>
      <c r="T184" s="272"/>
      <c r="U184" s="15"/>
      <c r="V184" s="15"/>
      <c r="W184" s="15"/>
      <c r="X184" s="15"/>
      <c r="Y184" s="15"/>
      <c r="Z184" s="15"/>
      <c r="AA184" s="15"/>
      <c r="AB184" s="15"/>
      <c r="AC184" s="15"/>
      <c r="AD184" s="15"/>
      <c r="AE184" s="15"/>
      <c r="AT184" s="273" t="s">
        <v>170</v>
      </c>
      <c r="AU184" s="273" t="s">
        <v>79</v>
      </c>
      <c r="AV184" s="15" t="s">
        <v>161</v>
      </c>
      <c r="AW184" s="15" t="s">
        <v>31</v>
      </c>
      <c r="AX184" s="15" t="s">
        <v>77</v>
      </c>
      <c r="AY184" s="273" t="s">
        <v>141</v>
      </c>
    </row>
    <row r="185" s="2" customFormat="1" ht="24" customHeight="1">
      <c r="A185" s="40"/>
      <c r="B185" s="41"/>
      <c r="C185" s="220" t="s">
        <v>337</v>
      </c>
      <c r="D185" s="220" t="s">
        <v>144</v>
      </c>
      <c r="E185" s="221" t="s">
        <v>338</v>
      </c>
      <c r="F185" s="222" t="s">
        <v>339</v>
      </c>
      <c r="G185" s="223" t="s">
        <v>257</v>
      </c>
      <c r="H185" s="224">
        <v>396.35899999999998</v>
      </c>
      <c r="I185" s="225"/>
      <c r="J185" s="226">
        <f>ROUND(I185*H185,2)</f>
        <v>0</v>
      </c>
      <c r="K185" s="222" t="s">
        <v>197</v>
      </c>
      <c r="L185" s="46"/>
      <c r="M185" s="227" t="s">
        <v>19</v>
      </c>
      <c r="N185" s="228" t="s">
        <v>40</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161</v>
      </c>
      <c r="AT185" s="231" t="s">
        <v>144</v>
      </c>
      <c r="AU185" s="231" t="s">
        <v>79</v>
      </c>
      <c r="AY185" s="19" t="s">
        <v>141</v>
      </c>
      <c r="BE185" s="232">
        <f>IF(N185="základní",J185,0)</f>
        <v>0</v>
      </c>
      <c r="BF185" s="232">
        <f>IF(N185="snížená",J185,0)</f>
        <v>0</v>
      </c>
      <c r="BG185" s="232">
        <f>IF(N185="zákl. přenesená",J185,0)</f>
        <v>0</v>
      </c>
      <c r="BH185" s="232">
        <f>IF(N185="sníž. přenesená",J185,0)</f>
        <v>0</v>
      </c>
      <c r="BI185" s="232">
        <f>IF(N185="nulová",J185,0)</f>
        <v>0</v>
      </c>
      <c r="BJ185" s="19" t="s">
        <v>77</v>
      </c>
      <c r="BK185" s="232">
        <f>ROUND(I185*H185,2)</f>
        <v>0</v>
      </c>
      <c r="BL185" s="19" t="s">
        <v>161</v>
      </c>
      <c r="BM185" s="231" t="s">
        <v>340</v>
      </c>
    </row>
    <row r="186" s="2" customFormat="1">
      <c r="A186" s="40"/>
      <c r="B186" s="41"/>
      <c r="C186" s="42"/>
      <c r="D186" s="235" t="s">
        <v>199</v>
      </c>
      <c r="E186" s="42"/>
      <c r="F186" s="250" t="s">
        <v>333</v>
      </c>
      <c r="G186" s="42"/>
      <c r="H186" s="42"/>
      <c r="I186" s="138"/>
      <c r="J186" s="42"/>
      <c r="K186" s="42"/>
      <c r="L186" s="46"/>
      <c r="M186" s="251"/>
      <c r="N186" s="252"/>
      <c r="O186" s="86"/>
      <c r="P186" s="86"/>
      <c r="Q186" s="86"/>
      <c r="R186" s="86"/>
      <c r="S186" s="86"/>
      <c r="T186" s="87"/>
      <c r="U186" s="40"/>
      <c r="V186" s="40"/>
      <c r="W186" s="40"/>
      <c r="X186" s="40"/>
      <c r="Y186" s="40"/>
      <c r="Z186" s="40"/>
      <c r="AA186" s="40"/>
      <c r="AB186" s="40"/>
      <c r="AC186" s="40"/>
      <c r="AD186" s="40"/>
      <c r="AE186" s="40"/>
      <c r="AT186" s="19" t="s">
        <v>199</v>
      </c>
      <c r="AU186" s="19" t="s">
        <v>79</v>
      </c>
    </row>
    <row r="187" s="13" customFormat="1">
      <c r="A187" s="13"/>
      <c r="B187" s="233"/>
      <c r="C187" s="234"/>
      <c r="D187" s="235" t="s">
        <v>170</v>
      </c>
      <c r="E187" s="236" t="s">
        <v>19</v>
      </c>
      <c r="F187" s="237" t="s">
        <v>341</v>
      </c>
      <c r="G187" s="234"/>
      <c r="H187" s="238">
        <v>396.35899999999998</v>
      </c>
      <c r="I187" s="239"/>
      <c r="J187" s="234"/>
      <c r="K187" s="234"/>
      <c r="L187" s="240"/>
      <c r="M187" s="241"/>
      <c r="N187" s="242"/>
      <c r="O187" s="242"/>
      <c r="P187" s="242"/>
      <c r="Q187" s="242"/>
      <c r="R187" s="242"/>
      <c r="S187" s="242"/>
      <c r="T187" s="243"/>
      <c r="U187" s="13"/>
      <c r="V187" s="13"/>
      <c r="W187" s="13"/>
      <c r="X187" s="13"/>
      <c r="Y187" s="13"/>
      <c r="Z187" s="13"/>
      <c r="AA187" s="13"/>
      <c r="AB187" s="13"/>
      <c r="AC187" s="13"/>
      <c r="AD187" s="13"/>
      <c r="AE187" s="13"/>
      <c r="AT187" s="244" t="s">
        <v>170</v>
      </c>
      <c r="AU187" s="244" t="s">
        <v>79</v>
      </c>
      <c r="AV187" s="13" t="s">
        <v>79</v>
      </c>
      <c r="AW187" s="13" t="s">
        <v>31</v>
      </c>
      <c r="AX187" s="13" t="s">
        <v>77</v>
      </c>
      <c r="AY187" s="244" t="s">
        <v>141</v>
      </c>
    </row>
    <row r="188" s="12" customFormat="1" ht="22.8" customHeight="1">
      <c r="A188" s="12"/>
      <c r="B188" s="204"/>
      <c r="C188" s="205"/>
      <c r="D188" s="206" t="s">
        <v>68</v>
      </c>
      <c r="E188" s="218" t="s">
        <v>342</v>
      </c>
      <c r="F188" s="218" t="s">
        <v>343</v>
      </c>
      <c r="G188" s="205"/>
      <c r="H188" s="205"/>
      <c r="I188" s="208"/>
      <c r="J188" s="219">
        <f>BK188</f>
        <v>0</v>
      </c>
      <c r="K188" s="205"/>
      <c r="L188" s="210"/>
      <c r="M188" s="211"/>
      <c r="N188" s="212"/>
      <c r="O188" s="212"/>
      <c r="P188" s="213">
        <f>SUM(P189:P190)</f>
        <v>0</v>
      </c>
      <c r="Q188" s="212"/>
      <c r="R188" s="213">
        <f>SUM(R189:R190)</f>
        <v>0</v>
      </c>
      <c r="S188" s="212"/>
      <c r="T188" s="214">
        <f>SUM(T189:T190)</f>
        <v>0</v>
      </c>
      <c r="U188" s="12"/>
      <c r="V188" s="12"/>
      <c r="W188" s="12"/>
      <c r="X188" s="12"/>
      <c r="Y188" s="12"/>
      <c r="Z188" s="12"/>
      <c r="AA188" s="12"/>
      <c r="AB188" s="12"/>
      <c r="AC188" s="12"/>
      <c r="AD188" s="12"/>
      <c r="AE188" s="12"/>
      <c r="AR188" s="215" t="s">
        <v>77</v>
      </c>
      <c r="AT188" s="216" t="s">
        <v>68</v>
      </c>
      <c r="AU188" s="216" t="s">
        <v>77</v>
      </c>
      <c r="AY188" s="215" t="s">
        <v>141</v>
      </c>
      <c r="BK188" s="217">
        <f>SUM(BK189:BK190)</f>
        <v>0</v>
      </c>
    </row>
    <row r="189" s="2" customFormat="1" ht="24" customHeight="1">
      <c r="A189" s="40"/>
      <c r="B189" s="41"/>
      <c r="C189" s="220" t="s">
        <v>344</v>
      </c>
      <c r="D189" s="220" t="s">
        <v>144</v>
      </c>
      <c r="E189" s="221" t="s">
        <v>345</v>
      </c>
      <c r="F189" s="222" t="s">
        <v>346</v>
      </c>
      <c r="G189" s="223" t="s">
        <v>257</v>
      </c>
      <c r="H189" s="224">
        <v>16.120999999999999</v>
      </c>
      <c r="I189" s="225"/>
      <c r="J189" s="226">
        <f>ROUND(I189*H189,2)</f>
        <v>0</v>
      </c>
      <c r="K189" s="222" t="s">
        <v>197</v>
      </c>
      <c r="L189" s="46"/>
      <c r="M189" s="227" t="s">
        <v>19</v>
      </c>
      <c r="N189" s="228" t="s">
        <v>40</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161</v>
      </c>
      <c r="AT189" s="231" t="s">
        <v>144</v>
      </c>
      <c r="AU189" s="231" t="s">
        <v>79</v>
      </c>
      <c r="AY189" s="19" t="s">
        <v>141</v>
      </c>
      <c r="BE189" s="232">
        <f>IF(N189="základní",J189,0)</f>
        <v>0</v>
      </c>
      <c r="BF189" s="232">
        <f>IF(N189="snížená",J189,0)</f>
        <v>0</v>
      </c>
      <c r="BG189" s="232">
        <f>IF(N189="zákl. přenesená",J189,0)</f>
        <v>0</v>
      </c>
      <c r="BH189" s="232">
        <f>IF(N189="sníž. přenesená",J189,0)</f>
        <v>0</v>
      </c>
      <c r="BI189" s="232">
        <f>IF(N189="nulová",J189,0)</f>
        <v>0</v>
      </c>
      <c r="BJ189" s="19" t="s">
        <v>77</v>
      </c>
      <c r="BK189" s="232">
        <f>ROUND(I189*H189,2)</f>
        <v>0</v>
      </c>
      <c r="BL189" s="19" t="s">
        <v>161</v>
      </c>
      <c r="BM189" s="231" t="s">
        <v>347</v>
      </c>
    </row>
    <row r="190" s="2" customFormat="1">
      <c r="A190" s="40"/>
      <c r="B190" s="41"/>
      <c r="C190" s="42"/>
      <c r="D190" s="235" t="s">
        <v>199</v>
      </c>
      <c r="E190" s="42"/>
      <c r="F190" s="250" t="s">
        <v>348</v>
      </c>
      <c r="G190" s="42"/>
      <c r="H190" s="42"/>
      <c r="I190" s="138"/>
      <c r="J190" s="42"/>
      <c r="K190" s="42"/>
      <c r="L190" s="46"/>
      <c r="M190" s="251"/>
      <c r="N190" s="252"/>
      <c r="O190" s="86"/>
      <c r="P190" s="86"/>
      <c r="Q190" s="86"/>
      <c r="R190" s="86"/>
      <c r="S190" s="86"/>
      <c r="T190" s="87"/>
      <c r="U190" s="40"/>
      <c r="V190" s="40"/>
      <c r="W190" s="40"/>
      <c r="X190" s="40"/>
      <c r="Y190" s="40"/>
      <c r="Z190" s="40"/>
      <c r="AA190" s="40"/>
      <c r="AB190" s="40"/>
      <c r="AC190" s="40"/>
      <c r="AD190" s="40"/>
      <c r="AE190" s="40"/>
      <c r="AT190" s="19" t="s">
        <v>199</v>
      </c>
      <c r="AU190" s="19" t="s">
        <v>79</v>
      </c>
    </row>
    <row r="191" s="12" customFormat="1" ht="25.92" customHeight="1">
      <c r="A191" s="12"/>
      <c r="B191" s="204"/>
      <c r="C191" s="205"/>
      <c r="D191" s="206" t="s">
        <v>68</v>
      </c>
      <c r="E191" s="207" t="s">
        <v>349</v>
      </c>
      <c r="F191" s="207" t="s">
        <v>350</v>
      </c>
      <c r="G191" s="205"/>
      <c r="H191" s="205"/>
      <c r="I191" s="208"/>
      <c r="J191" s="209">
        <f>BK191</f>
        <v>0</v>
      </c>
      <c r="K191" s="205"/>
      <c r="L191" s="210"/>
      <c r="M191" s="211"/>
      <c r="N191" s="212"/>
      <c r="O191" s="212"/>
      <c r="P191" s="213">
        <f>P192</f>
        <v>0</v>
      </c>
      <c r="Q191" s="212"/>
      <c r="R191" s="213">
        <f>R192</f>
        <v>0</v>
      </c>
      <c r="S191" s="212"/>
      <c r="T191" s="214">
        <f>T192</f>
        <v>3.0800000000000001</v>
      </c>
      <c r="U191" s="12"/>
      <c r="V191" s="12"/>
      <c r="W191" s="12"/>
      <c r="X191" s="12"/>
      <c r="Y191" s="12"/>
      <c r="Z191" s="12"/>
      <c r="AA191" s="12"/>
      <c r="AB191" s="12"/>
      <c r="AC191" s="12"/>
      <c r="AD191" s="12"/>
      <c r="AE191" s="12"/>
      <c r="AR191" s="215" t="s">
        <v>79</v>
      </c>
      <c r="AT191" s="216" t="s">
        <v>68</v>
      </c>
      <c r="AU191" s="216" t="s">
        <v>69</v>
      </c>
      <c r="AY191" s="215" t="s">
        <v>141</v>
      </c>
      <c r="BK191" s="217">
        <f>BK192</f>
        <v>0</v>
      </c>
    </row>
    <row r="192" s="12" customFormat="1" ht="22.8" customHeight="1">
      <c r="A192" s="12"/>
      <c r="B192" s="204"/>
      <c r="C192" s="205"/>
      <c r="D192" s="206" t="s">
        <v>68</v>
      </c>
      <c r="E192" s="218" t="s">
        <v>351</v>
      </c>
      <c r="F192" s="218" t="s">
        <v>352</v>
      </c>
      <c r="G192" s="205"/>
      <c r="H192" s="205"/>
      <c r="I192" s="208"/>
      <c r="J192" s="219">
        <f>BK192</f>
        <v>0</v>
      </c>
      <c r="K192" s="205"/>
      <c r="L192" s="210"/>
      <c r="M192" s="211"/>
      <c r="N192" s="212"/>
      <c r="O192" s="212"/>
      <c r="P192" s="213">
        <f>SUM(P193:P195)</f>
        <v>0</v>
      </c>
      <c r="Q192" s="212"/>
      <c r="R192" s="213">
        <f>SUM(R193:R195)</f>
        <v>0</v>
      </c>
      <c r="S192" s="212"/>
      <c r="T192" s="214">
        <f>SUM(T193:T195)</f>
        <v>3.0800000000000001</v>
      </c>
      <c r="U192" s="12"/>
      <c r="V192" s="12"/>
      <c r="W192" s="12"/>
      <c r="X192" s="12"/>
      <c r="Y192" s="12"/>
      <c r="Z192" s="12"/>
      <c r="AA192" s="12"/>
      <c r="AB192" s="12"/>
      <c r="AC192" s="12"/>
      <c r="AD192" s="12"/>
      <c r="AE192" s="12"/>
      <c r="AR192" s="215" t="s">
        <v>79</v>
      </c>
      <c r="AT192" s="216" t="s">
        <v>68</v>
      </c>
      <c r="AU192" s="216" t="s">
        <v>77</v>
      </c>
      <c r="AY192" s="215" t="s">
        <v>141</v>
      </c>
      <c r="BK192" s="217">
        <f>SUM(BK193:BK195)</f>
        <v>0</v>
      </c>
    </row>
    <row r="193" s="2" customFormat="1" ht="16.5" customHeight="1">
      <c r="A193" s="40"/>
      <c r="B193" s="41"/>
      <c r="C193" s="220" t="s">
        <v>353</v>
      </c>
      <c r="D193" s="220" t="s">
        <v>144</v>
      </c>
      <c r="E193" s="221" t="s">
        <v>354</v>
      </c>
      <c r="F193" s="222" t="s">
        <v>355</v>
      </c>
      <c r="G193" s="223" t="s">
        <v>196</v>
      </c>
      <c r="H193" s="224">
        <v>770</v>
      </c>
      <c r="I193" s="225"/>
      <c r="J193" s="226">
        <f>ROUND(I193*H193,2)</f>
        <v>0</v>
      </c>
      <c r="K193" s="222" t="s">
        <v>197</v>
      </c>
      <c r="L193" s="46"/>
      <c r="M193" s="227" t="s">
        <v>19</v>
      </c>
      <c r="N193" s="228" t="s">
        <v>40</v>
      </c>
      <c r="O193" s="86"/>
      <c r="P193" s="229">
        <f>O193*H193</f>
        <v>0</v>
      </c>
      <c r="Q193" s="229">
        <v>0</v>
      </c>
      <c r="R193" s="229">
        <f>Q193*H193</f>
        <v>0</v>
      </c>
      <c r="S193" s="229">
        <v>0.0040000000000000001</v>
      </c>
      <c r="T193" s="230">
        <f>S193*H193</f>
        <v>3.0800000000000001</v>
      </c>
      <c r="U193" s="40"/>
      <c r="V193" s="40"/>
      <c r="W193" s="40"/>
      <c r="X193" s="40"/>
      <c r="Y193" s="40"/>
      <c r="Z193" s="40"/>
      <c r="AA193" s="40"/>
      <c r="AB193" s="40"/>
      <c r="AC193" s="40"/>
      <c r="AD193" s="40"/>
      <c r="AE193" s="40"/>
      <c r="AR193" s="231" t="s">
        <v>300</v>
      </c>
      <c r="AT193" s="231" t="s">
        <v>144</v>
      </c>
      <c r="AU193" s="231" t="s">
        <v>79</v>
      </c>
      <c r="AY193" s="19" t="s">
        <v>141</v>
      </c>
      <c r="BE193" s="232">
        <f>IF(N193="základní",J193,0)</f>
        <v>0</v>
      </c>
      <c r="BF193" s="232">
        <f>IF(N193="snížená",J193,0)</f>
        <v>0</v>
      </c>
      <c r="BG193" s="232">
        <f>IF(N193="zákl. přenesená",J193,0)</f>
        <v>0</v>
      </c>
      <c r="BH193" s="232">
        <f>IF(N193="sníž. přenesená",J193,0)</f>
        <v>0</v>
      </c>
      <c r="BI193" s="232">
        <f>IF(N193="nulová",J193,0)</f>
        <v>0</v>
      </c>
      <c r="BJ193" s="19" t="s">
        <v>77</v>
      </c>
      <c r="BK193" s="232">
        <f>ROUND(I193*H193,2)</f>
        <v>0</v>
      </c>
      <c r="BL193" s="19" t="s">
        <v>300</v>
      </c>
      <c r="BM193" s="231" t="s">
        <v>356</v>
      </c>
    </row>
    <row r="194" s="2" customFormat="1">
      <c r="A194" s="40"/>
      <c r="B194" s="41"/>
      <c r="C194" s="42"/>
      <c r="D194" s="235" t="s">
        <v>199</v>
      </c>
      <c r="E194" s="42"/>
      <c r="F194" s="250" t="s">
        <v>357</v>
      </c>
      <c r="G194" s="42"/>
      <c r="H194" s="42"/>
      <c r="I194" s="138"/>
      <c r="J194" s="42"/>
      <c r="K194" s="42"/>
      <c r="L194" s="46"/>
      <c r="M194" s="251"/>
      <c r="N194" s="252"/>
      <c r="O194" s="86"/>
      <c r="P194" s="86"/>
      <c r="Q194" s="86"/>
      <c r="R194" s="86"/>
      <c r="S194" s="86"/>
      <c r="T194" s="87"/>
      <c r="U194" s="40"/>
      <c r="V194" s="40"/>
      <c r="W194" s="40"/>
      <c r="X194" s="40"/>
      <c r="Y194" s="40"/>
      <c r="Z194" s="40"/>
      <c r="AA194" s="40"/>
      <c r="AB194" s="40"/>
      <c r="AC194" s="40"/>
      <c r="AD194" s="40"/>
      <c r="AE194" s="40"/>
      <c r="AT194" s="19" t="s">
        <v>199</v>
      </c>
      <c r="AU194" s="19" t="s">
        <v>79</v>
      </c>
    </row>
    <row r="195" s="13" customFormat="1">
      <c r="A195" s="13"/>
      <c r="B195" s="233"/>
      <c r="C195" s="234"/>
      <c r="D195" s="235" t="s">
        <v>170</v>
      </c>
      <c r="E195" s="236" t="s">
        <v>19</v>
      </c>
      <c r="F195" s="237" t="s">
        <v>358</v>
      </c>
      <c r="G195" s="234"/>
      <c r="H195" s="238">
        <v>770</v>
      </c>
      <c r="I195" s="239"/>
      <c r="J195" s="234"/>
      <c r="K195" s="234"/>
      <c r="L195" s="240"/>
      <c r="M195" s="274"/>
      <c r="N195" s="275"/>
      <c r="O195" s="275"/>
      <c r="P195" s="275"/>
      <c r="Q195" s="275"/>
      <c r="R195" s="275"/>
      <c r="S195" s="275"/>
      <c r="T195" s="276"/>
      <c r="U195" s="13"/>
      <c r="V195" s="13"/>
      <c r="W195" s="13"/>
      <c r="X195" s="13"/>
      <c r="Y195" s="13"/>
      <c r="Z195" s="13"/>
      <c r="AA195" s="13"/>
      <c r="AB195" s="13"/>
      <c r="AC195" s="13"/>
      <c r="AD195" s="13"/>
      <c r="AE195" s="13"/>
      <c r="AT195" s="244" t="s">
        <v>170</v>
      </c>
      <c r="AU195" s="244" t="s">
        <v>79</v>
      </c>
      <c r="AV195" s="13" t="s">
        <v>79</v>
      </c>
      <c r="AW195" s="13" t="s">
        <v>31</v>
      </c>
      <c r="AX195" s="13" t="s">
        <v>77</v>
      </c>
      <c r="AY195" s="244" t="s">
        <v>141</v>
      </c>
    </row>
    <row r="196" s="2" customFormat="1" ht="6.96" customHeight="1">
      <c r="A196" s="40"/>
      <c r="B196" s="61"/>
      <c r="C196" s="62"/>
      <c r="D196" s="62"/>
      <c r="E196" s="62"/>
      <c r="F196" s="62"/>
      <c r="G196" s="62"/>
      <c r="H196" s="62"/>
      <c r="I196" s="168"/>
      <c r="J196" s="62"/>
      <c r="K196" s="62"/>
      <c r="L196" s="46"/>
      <c r="M196" s="40"/>
      <c r="O196" s="40"/>
      <c r="P196" s="40"/>
      <c r="Q196" s="40"/>
      <c r="R196" s="40"/>
      <c r="S196" s="40"/>
      <c r="T196" s="40"/>
      <c r="U196" s="40"/>
      <c r="V196" s="40"/>
      <c r="W196" s="40"/>
      <c r="X196" s="40"/>
      <c r="Y196" s="40"/>
      <c r="Z196" s="40"/>
      <c r="AA196" s="40"/>
      <c r="AB196" s="40"/>
      <c r="AC196" s="40"/>
      <c r="AD196" s="40"/>
      <c r="AE196" s="40"/>
    </row>
  </sheetData>
  <sheetProtection sheet="1" autoFilter="0" formatColumns="0" formatRows="0" objects="1" scenarios="1" spinCount="100000" saltValue="20AGMHhLSllP56LUh3/5pxfmWhd/cIfjgdd6eWZ2lKIpPLMu5FUYfo8SEkaZoGG2jwlbdJ3E//MB7bQ3HNkyOw==" hashValue="oDeJwb2l0OEHaDUpuEe/X4fmpKOjaWUg+KiPjXqTJoCM/dgWPfkaufpheGtHZ4D0AkLsXhVV3QDNlfvXof62TA==" algorithmName="SHA-512" password="CC35"/>
  <autoFilter ref="C85:K195"/>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85</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359</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ROUND(J84,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ROUND((SUM(BE84:BE136)),  2)</f>
        <v>0</v>
      </c>
      <c r="G33" s="40"/>
      <c r="H33" s="40"/>
      <c r="I33" s="157">
        <v>0.20999999999999999</v>
      </c>
      <c r="J33" s="156">
        <f>ROUND(((SUM(BE84:BE136))*I33),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ROUND((SUM(BF84:BF136)),  2)</f>
        <v>0</v>
      </c>
      <c r="G34" s="40"/>
      <c r="H34" s="40"/>
      <c r="I34" s="157">
        <v>0.14999999999999999</v>
      </c>
      <c r="J34" s="156">
        <f>ROUND(((SUM(BF84:BF136))*I34),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ROUND((SUM(BG84:BG136)),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ROUND((SUM(BH84:BH136)),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ROUND((SUM(BI84:BI136)),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002 - PROVIZORNÍ OCHRANNÝ ŠTÍT</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J85</f>
        <v>0</v>
      </c>
      <c r="K60" s="179"/>
      <c r="L60" s="184"/>
      <c r="S60" s="9"/>
      <c r="T60" s="9"/>
      <c r="U60" s="9"/>
      <c r="V60" s="9"/>
      <c r="W60" s="9"/>
      <c r="X60" s="9"/>
      <c r="Y60" s="9"/>
      <c r="Z60" s="9"/>
      <c r="AA60" s="9"/>
      <c r="AB60" s="9"/>
      <c r="AC60" s="9"/>
      <c r="AD60" s="9"/>
      <c r="AE60" s="9"/>
    </row>
    <row r="61" s="10" customFormat="1" ht="19.92" customHeight="1">
      <c r="A61" s="10"/>
      <c r="B61" s="185"/>
      <c r="C61" s="186"/>
      <c r="D61" s="187" t="s">
        <v>186</v>
      </c>
      <c r="E61" s="188"/>
      <c r="F61" s="188"/>
      <c r="G61" s="188"/>
      <c r="H61" s="188"/>
      <c r="I61" s="189"/>
      <c r="J61" s="190">
        <f>J86</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188</v>
      </c>
      <c r="E62" s="188"/>
      <c r="F62" s="188"/>
      <c r="G62" s="188"/>
      <c r="H62" s="188"/>
      <c r="I62" s="189"/>
      <c r="J62" s="190">
        <f>J104</f>
        <v>0</v>
      </c>
      <c r="K62" s="186"/>
      <c r="L62" s="191"/>
      <c r="S62" s="10"/>
      <c r="T62" s="10"/>
      <c r="U62" s="10"/>
      <c r="V62" s="10"/>
      <c r="W62" s="10"/>
      <c r="X62" s="10"/>
      <c r="Y62" s="10"/>
      <c r="Z62" s="10"/>
      <c r="AA62" s="10"/>
      <c r="AB62" s="10"/>
      <c r="AC62" s="10"/>
      <c r="AD62" s="10"/>
      <c r="AE62" s="10"/>
    </row>
    <row r="63" s="9" customFormat="1" ht="24.96" customHeight="1">
      <c r="A63" s="9"/>
      <c r="B63" s="178"/>
      <c r="C63" s="179"/>
      <c r="D63" s="180" t="s">
        <v>189</v>
      </c>
      <c r="E63" s="181"/>
      <c r="F63" s="181"/>
      <c r="G63" s="181"/>
      <c r="H63" s="181"/>
      <c r="I63" s="182"/>
      <c r="J63" s="183">
        <f>J107</f>
        <v>0</v>
      </c>
      <c r="K63" s="179"/>
      <c r="L63" s="184"/>
      <c r="S63" s="9"/>
      <c r="T63" s="9"/>
      <c r="U63" s="9"/>
      <c r="V63" s="9"/>
      <c r="W63" s="9"/>
      <c r="X63" s="9"/>
      <c r="Y63" s="9"/>
      <c r="Z63" s="9"/>
      <c r="AA63" s="9"/>
      <c r="AB63" s="9"/>
      <c r="AC63" s="9"/>
      <c r="AD63" s="9"/>
      <c r="AE63" s="9"/>
    </row>
    <row r="64" s="10" customFormat="1" ht="19.92" customHeight="1">
      <c r="A64" s="10"/>
      <c r="B64" s="185"/>
      <c r="C64" s="186"/>
      <c r="D64" s="187" t="s">
        <v>360</v>
      </c>
      <c r="E64" s="188"/>
      <c r="F64" s="188"/>
      <c r="G64" s="188"/>
      <c r="H64" s="188"/>
      <c r="I64" s="189"/>
      <c r="J64" s="190">
        <f>J108</f>
        <v>0</v>
      </c>
      <c r="K64" s="186"/>
      <c r="L64" s="191"/>
      <c r="S64" s="10"/>
      <c r="T64" s="10"/>
      <c r="U64" s="10"/>
      <c r="V64" s="10"/>
      <c r="W64" s="10"/>
      <c r="X64" s="10"/>
      <c r="Y64" s="10"/>
      <c r="Z64" s="10"/>
      <c r="AA64" s="10"/>
      <c r="AB64" s="10"/>
      <c r="AC64" s="10"/>
      <c r="AD64" s="10"/>
      <c r="AE64" s="10"/>
    </row>
    <row r="65" s="2" customFormat="1" ht="21.84"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2" customFormat="1" ht="6.96"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2" customFormat="1" ht="6.96"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2" customFormat="1" ht="24.96" customHeight="1">
      <c r="A71" s="40"/>
      <c r="B71" s="41"/>
      <c r="C71" s="25" t="s">
        <v>125</v>
      </c>
      <c r="D71" s="42"/>
      <c r="E71" s="42"/>
      <c r="F71" s="42"/>
      <c r="G71" s="42"/>
      <c r="H71" s="42"/>
      <c r="I71" s="138"/>
      <c r="J71" s="42"/>
      <c r="K71" s="42"/>
      <c r="L71" s="139"/>
      <c r="S71" s="40"/>
      <c r="T71" s="40"/>
      <c r="U71" s="40"/>
      <c r="V71" s="40"/>
      <c r="W71" s="40"/>
      <c r="X71" s="40"/>
      <c r="Y71" s="40"/>
      <c r="Z71" s="40"/>
      <c r="AA71" s="40"/>
      <c r="AB71" s="40"/>
      <c r="AC71" s="40"/>
      <c r="AD71" s="40"/>
      <c r="AE71" s="40"/>
    </row>
    <row r="72" s="2" customFormat="1" ht="6.96"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12" customHeight="1">
      <c r="A73" s="40"/>
      <c r="B73" s="41"/>
      <c r="C73" s="34" t="s">
        <v>16</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16.5" customHeight="1">
      <c r="A74" s="40"/>
      <c r="B74" s="41"/>
      <c r="C74" s="42"/>
      <c r="D74" s="42"/>
      <c r="E74" s="172" t="str">
        <f>E7</f>
        <v>Most Zlíchov</v>
      </c>
      <c r="F74" s="34"/>
      <c r="G74" s="34"/>
      <c r="H74" s="34"/>
      <c r="I74" s="138"/>
      <c r="J74" s="42"/>
      <c r="K74" s="42"/>
      <c r="L74" s="139"/>
      <c r="S74" s="40"/>
      <c r="T74" s="40"/>
      <c r="U74" s="40"/>
      <c r="V74" s="40"/>
      <c r="W74" s="40"/>
      <c r="X74" s="40"/>
      <c r="Y74" s="40"/>
      <c r="Z74" s="40"/>
      <c r="AA74" s="40"/>
      <c r="AB74" s="40"/>
      <c r="AC74" s="40"/>
      <c r="AD74" s="40"/>
      <c r="AE74" s="40"/>
    </row>
    <row r="75" s="2" customFormat="1" ht="12" customHeight="1">
      <c r="A75" s="40"/>
      <c r="B75" s="41"/>
      <c r="C75" s="34" t="s">
        <v>114</v>
      </c>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6.5" customHeight="1">
      <c r="A76" s="40"/>
      <c r="B76" s="41"/>
      <c r="C76" s="42"/>
      <c r="D76" s="42"/>
      <c r="E76" s="71" t="str">
        <f>E9</f>
        <v>SO 002 - PROVIZORNÍ OCHRANNÝ ŠTÍT</v>
      </c>
      <c r="F76" s="42"/>
      <c r="G76" s="42"/>
      <c r="H76" s="42"/>
      <c r="I76" s="138"/>
      <c r="J76" s="42"/>
      <c r="K76" s="42"/>
      <c r="L76" s="13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2" customHeight="1">
      <c r="A78" s="40"/>
      <c r="B78" s="41"/>
      <c r="C78" s="34" t="s">
        <v>21</v>
      </c>
      <c r="D78" s="42"/>
      <c r="E78" s="42"/>
      <c r="F78" s="29" t="str">
        <f>F12</f>
        <v xml:space="preserve"> </v>
      </c>
      <c r="G78" s="42"/>
      <c r="H78" s="42"/>
      <c r="I78" s="142" t="s">
        <v>23</v>
      </c>
      <c r="J78" s="74" t="str">
        <f>IF(J12="","",J12)</f>
        <v>13. 5. 2019</v>
      </c>
      <c r="K78" s="42"/>
      <c r="L78" s="139"/>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15.15" customHeight="1">
      <c r="A80" s="40"/>
      <c r="B80" s="41"/>
      <c r="C80" s="34" t="s">
        <v>25</v>
      </c>
      <c r="D80" s="42"/>
      <c r="E80" s="42"/>
      <c r="F80" s="29" t="str">
        <f>E15</f>
        <v xml:space="preserve"> </v>
      </c>
      <c r="G80" s="42"/>
      <c r="H80" s="42"/>
      <c r="I80" s="142" t="s">
        <v>30</v>
      </c>
      <c r="J80" s="38" t="str">
        <f>E21</f>
        <v xml:space="preserve"> </v>
      </c>
      <c r="K80" s="42"/>
      <c r="L80" s="139"/>
      <c r="S80" s="40"/>
      <c r="T80" s="40"/>
      <c r="U80" s="40"/>
      <c r="V80" s="40"/>
      <c r="W80" s="40"/>
      <c r="X80" s="40"/>
      <c r="Y80" s="40"/>
      <c r="Z80" s="40"/>
      <c r="AA80" s="40"/>
      <c r="AB80" s="40"/>
      <c r="AC80" s="40"/>
      <c r="AD80" s="40"/>
      <c r="AE80" s="40"/>
    </row>
    <row r="81" s="2" customFormat="1" ht="15.15" customHeight="1">
      <c r="A81" s="40"/>
      <c r="B81" s="41"/>
      <c r="C81" s="34" t="s">
        <v>28</v>
      </c>
      <c r="D81" s="42"/>
      <c r="E81" s="42"/>
      <c r="F81" s="29" t="str">
        <f>IF(E18="","",E18)</f>
        <v>Vyplň údaj</v>
      </c>
      <c r="G81" s="42"/>
      <c r="H81" s="42"/>
      <c r="I81" s="142" t="s">
        <v>32</v>
      </c>
      <c r="J81" s="38" t="str">
        <f>E24</f>
        <v xml:space="preserve"> </v>
      </c>
      <c r="K81" s="42"/>
      <c r="L81" s="139"/>
      <c r="S81" s="40"/>
      <c r="T81" s="40"/>
      <c r="U81" s="40"/>
      <c r="V81" s="40"/>
      <c r="W81" s="40"/>
      <c r="X81" s="40"/>
      <c r="Y81" s="40"/>
      <c r="Z81" s="40"/>
      <c r="AA81" s="40"/>
      <c r="AB81" s="40"/>
      <c r="AC81" s="40"/>
      <c r="AD81" s="40"/>
      <c r="AE81" s="40"/>
    </row>
    <row r="82" s="2" customFormat="1" ht="10.32"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11" customFormat="1" ht="29.28" customHeight="1">
      <c r="A83" s="192"/>
      <c r="B83" s="193"/>
      <c r="C83" s="194" t="s">
        <v>126</v>
      </c>
      <c r="D83" s="195" t="s">
        <v>54</v>
      </c>
      <c r="E83" s="195" t="s">
        <v>50</v>
      </c>
      <c r="F83" s="195" t="s">
        <v>51</v>
      </c>
      <c r="G83" s="195" t="s">
        <v>127</v>
      </c>
      <c r="H83" s="195" t="s">
        <v>128</v>
      </c>
      <c r="I83" s="196" t="s">
        <v>129</v>
      </c>
      <c r="J83" s="195" t="s">
        <v>118</v>
      </c>
      <c r="K83" s="197" t="s">
        <v>130</v>
      </c>
      <c r="L83" s="198"/>
      <c r="M83" s="94" t="s">
        <v>19</v>
      </c>
      <c r="N83" s="95" t="s">
        <v>39</v>
      </c>
      <c r="O83" s="95" t="s">
        <v>131</v>
      </c>
      <c r="P83" s="95" t="s">
        <v>132</v>
      </c>
      <c r="Q83" s="95" t="s">
        <v>133</v>
      </c>
      <c r="R83" s="95" t="s">
        <v>134</v>
      </c>
      <c r="S83" s="95" t="s">
        <v>135</v>
      </c>
      <c r="T83" s="96" t="s">
        <v>136</v>
      </c>
      <c r="U83" s="192"/>
      <c r="V83" s="192"/>
      <c r="W83" s="192"/>
      <c r="X83" s="192"/>
      <c r="Y83" s="192"/>
      <c r="Z83" s="192"/>
      <c r="AA83" s="192"/>
      <c r="AB83" s="192"/>
      <c r="AC83" s="192"/>
      <c r="AD83" s="192"/>
      <c r="AE83" s="192"/>
    </row>
    <row r="84" s="2" customFormat="1" ht="22.8" customHeight="1">
      <c r="A84" s="40"/>
      <c r="B84" s="41"/>
      <c r="C84" s="101" t="s">
        <v>137</v>
      </c>
      <c r="D84" s="42"/>
      <c r="E84" s="42"/>
      <c r="F84" s="42"/>
      <c r="G84" s="42"/>
      <c r="H84" s="42"/>
      <c r="I84" s="138"/>
      <c r="J84" s="199">
        <f>BK84</f>
        <v>0</v>
      </c>
      <c r="K84" s="42"/>
      <c r="L84" s="46"/>
      <c r="M84" s="97"/>
      <c r="N84" s="200"/>
      <c r="O84" s="98"/>
      <c r="P84" s="201">
        <f>P85+P107</f>
        <v>0</v>
      </c>
      <c r="Q84" s="98"/>
      <c r="R84" s="201">
        <f>R85+R107</f>
        <v>21.41144516</v>
      </c>
      <c r="S84" s="98"/>
      <c r="T84" s="202">
        <f>T85+T107</f>
        <v>20.874000000000002</v>
      </c>
      <c r="U84" s="40"/>
      <c r="V84" s="40"/>
      <c r="W84" s="40"/>
      <c r="X84" s="40"/>
      <c r="Y84" s="40"/>
      <c r="Z84" s="40"/>
      <c r="AA84" s="40"/>
      <c r="AB84" s="40"/>
      <c r="AC84" s="40"/>
      <c r="AD84" s="40"/>
      <c r="AE84" s="40"/>
      <c r="AT84" s="19" t="s">
        <v>68</v>
      </c>
      <c r="AU84" s="19" t="s">
        <v>119</v>
      </c>
      <c r="BK84" s="203">
        <f>BK85+BK107</f>
        <v>0</v>
      </c>
    </row>
    <row r="85" s="12" customFormat="1" ht="25.92" customHeight="1">
      <c r="A85" s="12"/>
      <c r="B85" s="204"/>
      <c r="C85" s="205"/>
      <c r="D85" s="206" t="s">
        <v>68</v>
      </c>
      <c r="E85" s="207" t="s">
        <v>191</v>
      </c>
      <c r="F85" s="207" t="s">
        <v>192</v>
      </c>
      <c r="G85" s="205"/>
      <c r="H85" s="205"/>
      <c r="I85" s="208"/>
      <c r="J85" s="209">
        <f>BK85</f>
        <v>0</v>
      </c>
      <c r="K85" s="205"/>
      <c r="L85" s="210"/>
      <c r="M85" s="211"/>
      <c r="N85" s="212"/>
      <c r="O85" s="212"/>
      <c r="P85" s="213">
        <f>P86+P104</f>
        <v>0</v>
      </c>
      <c r="Q85" s="212"/>
      <c r="R85" s="213">
        <f>R86+R104</f>
        <v>12.365</v>
      </c>
      <c r="S85" s="212"/>
      <c r="T85" s="214">
        <f>T86+T104</f>
        <v>12.365</v>
      </c>
      <c r="U85" s="12"/>
      <c r="V85" s="12"/>
      <c r="W85" s="12"/>
      <c r="X85" s="12"/>
      <c r="Y85" s="12"/>
      <c r="Z85" s="12"/>
      <c r="AA85" s="12"/>
      <c r="AB85" s="12"/>
      <c r="AC85" s="12"/>
      <c r="AD85" s="12"/>
      <c r="AE85" s="12"/>
      <c r="AR85" s="215" t="s">
        <v>77</v>
      </c>
      <c r="AT85" s="216" t="s">
        <v>68</v>
      </c>
      <c r="AU85" s="216" t="s">
        <v>69</v>
      </c>
      <c r="AY85" s="215" t="s">
        <v>141</v>
      </c>
      <c r="BK85" s="217">
        <f>BK86+BK104</f>
        <v>0</v>
      </c>
    </row>
    <row r="86" s="12" customFormat="1" ht="22.8" customHeight="1">
      <c r="A86" s="12"/>
      <c r="B86" s="204"/>
      <c r="C86" s="205"/>
      <c r="D86" s="206" t="s">
        <v>68</v>
      </c>
      <c r="E86" s="218" t="s">
        <v>244</v>
      </c>
      <c r="F86" s="218" t="s">
        <v>261</v>
      </c>
      <c r="G86" s="205"/>
      <c r="H86" s="205"/>
      <c r="I86" s="208"/>
      <c r="J86" s="219">
        <f>BK86</f>
        <v>0</v>
      </c>
      <c r="K86" s="205"/>
      <c r="L86" s="210"/>
      <c r="M86" s="211"/>
      <c r="N86" s="212"/>
      <c r="O86" s="212"/>
      <c r="P86" s="213">
        <f>SUM(P87:P103)</f>
        <v>0</v>
      </c>
      <c r="Q86" s="212"/>
      <c r="R86" s="213">
        <f>SUM(R87:R103)</f>
        <v>12.365</v>
      </c>
      <c r="S86" s="212"/>
      <c r="T86" s="214">
        <f>SUM(T87:T103)</f>
        <v>12.365</v>
      </c>
      <c r="U86" s="12"/>
      <c r="V86" s="12"/>
      <c r="W86" s="12"/>
      <c r="X86" s="12"/>
      <c r="Y86" s="12"/>
      <c r="Z86" s="12"/>
      <c r="AA86" s="12"/>
      <c r="AB86" s="12"/>
      <c r="AC86" s="12"/>
      <c r="AD86" s="12"/>
      <c r="AE86" s="12"/>
      <c r="AR86" s="215" t="s">
        <v>77</v>
      </c>
      <c r="AT86" s="216" t="s">
        <v>68</v>
      </c>
      <c r="AU86" s="216" t="s">
        <v>77</v>
      </c>
      <c r="AY86" s="215" t="s">
        <v>141</v>
      </c>
      <c r="BK86" s="217">
        <f>SUM(BK87:BK103)</f>
        <v>0</v>
      </c>
    </row>
    <row r="87" s="2" customFormat="1" ht="24" customHeight="1">
      <c r="A87" s="40"/>
      <c r="B87" s="41"/>
      <c r="C87" s="220" t="s">
        <v>77</v>
      </c>
      <c r="D87" s="220" t="s">
        <v>144</v>
      </c>
      <c r="E87" s="221" t="s">
        <v>361</v>
      </c>
      <c r="F87" s="222" t="s">
        <v>362</v>
      </c>
      <c r="G87" s="223" t="s">
        <v>196</v>
      </c>
      <c r="H87" s="224">
        <v>178.5</v>
      </c>
      <c r="I87" s="225"/>
      <c r="J87" s="226">
        <f>ROUND(I87*H87,2)</f>
        <v>0</v>
      </c>
      <c r="K87" s="222" t="s">
        <v>197</v>
      </c>
      <c r="L87" s="46"/>
      <c r="M87" s="227" t="s">
        <v>19</v>
      </c>
      <c r="N87" s="228" t="s">
        <v>40</v>
      </c>
      <c r="O87" s="86"/>
      <c r="P87" s="229">
        <f>O87*H87</f>
        <v>0</v>
      </c>
      <c r="Q87" s="229">
        <v>0</v>
      </c>
      <c r="R87" s="229">
        <f>Q87*H87</f>
        <v>0</v>
      </c>
      <c r="S87" s="229">
        <v>0</v>
      </c>
      <c r="T87" s="230">
        <f>S87*H87</f>
        <v>0</v>
      </c>
      <c r="U87" s="40"/>
      <c r="V87" s="40"/>
      <c r="W87" s="40"/>
      <c r="X87" s="40"/>
      <c r="Y87" s="40"/>
      <c r="Z87" s="40"/>
      <c r="AA87" s="40"/>
      <c r="AB87" s="40"/>
      <c r="AC87" s="40"/>
      <c r="AD87" s="40"/>
      <c r="AE87" s="40"/>
      <c r="AR87" s="231" t="s">
        <v>161</v>
      </c>
      <c r="AT87" s="231" t="s">
        <v>144</v>
      </c>
      <c r="AU87" s="231" t="s">
        <v>79</v>
      </c>
      <c r="AY87" s="19" t="s">
        <v>141</v>
      </c>
      <c r="BE87" s="232">
        <f>IF(N87="základní",J87,0)</f>
        <v>0</v>
      </c>
      <c r="BF87" s="232">
        <f>IF(N87="snížená",J87,0)</f>
        <v>0</v>
      </c>
      <c r="BG87" s="232">
        <f>IF(N87="zákl. přenesená",J87,0)</f>
        <v>0</v>
      </c>
      <c r="BH87" s="232">
        <f>IF(N87="sníž. přenesená",J87,0)</f>
        <v>0</v>
      </c>
      <c r="BI87" s="232">
        <f>IF(N87="nulová",J87,0)</f>
        <v>0</v>
      </c>
      <c r="BJ87" s="19" t="s">
        <v>77</v>
      </c>
      <c r="BK87" s="232">
        <f>ROUND(I87*H87,2)</f>
        <v>0</v>
      </c>
      <c r="BL87" s="19" t="s">
        <v>161</v>
      </c>
      <c r="BM87" s="231" t="s">
        <v>363</v>
      </c>
    </row>
    <row r="88" s="2" customFormat="1">
      <c r="A88" s="40"/>
      <c r="B88" s="41"/>
      <c r="C88" s="42"/>
      <c r="D88" s="235" t="s">
        <v>199</v>
      </c>
      <c r="E88" s="42"/>
      <c r="F88" s="250" t="s">
        <v>364</v>
      </c>
      <c r="G88" s="42"/>
      <c r="H88" s="42"/>
      <c r="I88" s="138"/>
      <c r="J88" s="42"/>
      <c r="K88" s="42"/>
      <c r="L88" s="46"/>
      <c r="M88" s="251"/>
      <c r="N88" s="252"/>
      <c r="O88" s="86"/>
      <c r="P88" s="86"/>
      <c r="Q88" s="86"/>
      <c r="R88" s="86"/>
      <c r="S88" s="86"/>
      <c r="T88" s="87"/>
      <c r="U88" s="40"/>
      <c r="V88" s="40"/>
      <c r="W88" s="40"/>
      <c r="X88" s="40"/>
      <c r="Y88" s="40"/>
      <c r="Z88" s="40"/>
      <c r="AA88" s="40"/>
      <c r="AB88" s="40"/>
      <c r="AC88" s="40"/>
      <c r="AD88" s="40"/>
      <c r="AE88" s="40"/>
      <c r="AT88" s="19" t="s">
        <v>199</v>
      </c>
      <c r="AU88" s="19" t="s">
        <v>79</v>
      </c>
    </row>
    <row r="89" s="13" customFormat="1">
      <c r="A89" s="13"/>
      <c r="B89" s="233"/>
      <c r="C89" s="234"/>
      <c r="D89" s="235" t="s">
        <v>170</v>
      </c>
      <c r="E89" s="236" t="s">
        <v>19</v>
      </c>
      <c r="F89" s="237" t="s">
        <v>365</v>
      </c>
      <c r="G89" s="234"/>
      <c r="H89" s="238">
        <v>178.5</v>
      </c>
      <c r="I89" s="239"/>
      <c r="J89" s="234"/>
      <c r="K89" s="234"/>
      <c r="L89" s="240"/>
      <c r="M89" s="241"/>
      <c r="N89" s="242"/>
      <c r="O89" s="242"/>
      <c r="P89" s="242"/>
      <c r="Q89" s="242"/>
      <c r="R89" s="242"/>
      <c r="S89" s="242"/>
      <c r="T89" s="243"/>
      <c r="U89" s="13"/>
      <c r="V89" s="13"/>
      <c r="W89" s="13"/>
      <c r="X89" s="13"/>
      <c r="Y89" s="13"/>
      <c r="Z89" s="13"/>
      <c r="AA89" s="13"/>
      <c r="AB89" s="13"/>
      <c r="AC89" s="13"/>
      <c r="AD89" s="13"/>
      <c r="AE89" s="13"/>
      <c r="AT89" s="244" t="s">
        <v>170</v>
      </c>
      <c r="AU89" s="244" t="s">
        <v>79</v>
      </c>
      <c r="AV89" s="13" t="s">
        <v>79</v>
      </c>
      <c r="AW89" s="13" t="s">
        <v>31</v>
      </c>
      <c r="AX89" s="13" t="s">
        <v>77</v>
      </c>
      <c r="AY89" s="244" t="s">
        <v>141</v>
      </c>
    </row>
    <row r="90" s="2" customFormat="1" ht="24" customHeight="1">
      <c r="A90" s="40"/>
      <c r="B90" s="41"/>
      <c r="C90" s="220" t="s">
        <v>79</v>
      </c>
      <c r="D90" s="220" t="s">
        <v>144</v>
      </c>
      <c r="E90" s="221" t="s">
        <v>366</v>
      </c>
      <c r="F90" s="222" t="s">
        <v>367</v>
      </c>
      <c r="G90" s="223" t="s">
        <v>196</v>
      </c>
      <c r="H90" s="224">
        <v>32130</v>
      </c>
      <c r="I90" s="225"/>
      <c r="J90" s="226">
        <f>ROUND(I90*H90,2)</f>
        <v>0</v>
      </c>
      <c r="K90" s="222" t="s">
        <v>197</v>
      </c>
      <c r="L90" s="46"/>
      <c r="M90" s="227" t="s">
        <v>19</v>
      </c>
      <c r="N90" s="228" t="s">
        <v>40</v>
      </c>
      <c r="O90" s="86"/>
      <c r="P90" s="229">
        <f>O90*H90</f>
        <v>0</v>
      </c>
      <c r="Q90" s="229">
        <v>0</v>
      </c>
      <c r="R90" s="229">
        <f>Q90*H90</f>
        <v>0</v>
      </c>
      <c r="S90" s="229">
        <v>0</v>
      </c>
      <c r="T90" s="230">
        <f>S90*H90</f>
        <v>0</v>
      </c>
      <c r="U90" s="40"/>
      <c r="V90" s="40"/>
      <c r="W90" s="40"/>
      <c r="X90" s="40"/>
      <c r="Y90" s="40"/>
      <c r="Z90" s="40"/>
      <c r="AA90" s="40"/>
      <c r="AB90" s="40"/>
      <c r="AC90" s="40"/>
      <c r="AD90" s="40"/>
      <c r="AE90" s="40"/>
      <c r="AR90" s="231" t="s">
        <v>161</v>
      </c>
      <c r="AT90" s="231" t="s">
        <v>144</v>
      </c>
      <c r="AU90" s="231" t="s">
        <v>79</v>
      </c>
      <c r="AY90" s="19" t="s">
        <v>141</v>
      </c>
      <c r="BE90" s="232">
        <f>IF(N90="základní",J90,0)</f>
        <v>0</v>
      </c>
      <c r="BF90" s="232">
        <f>IF(N90="snížená",J90,0)</f>
        <v>0</v>
      </c>
      <c r="BG90" s="232">
        <f>IF(N90="zákl. přenesená",J90,0)</f>
        <v>0</v>
      </c>
      <c r="BH90" s="232">
        <f>IF(N90="sníž. přenesená",J90,0)</f>
        <v>0</v>
      </c>
      <c r="BI90" s="232">
        <f>IF(N90="nulová",J90,0)</f>
        <v>0</v>
      </c>
      <c r="BJ90" s="19" t="s">
        <v>77</v>
      </c>
      <c r="BK90" s="232">
        <f>ROUND(I90*H90,2)</f>
        <v>0</v>
      </c>
      <c r="BL90" s="19" t="s">
        <v>161</v>
      </c>
      <c r="BM90" s="231" t="s">
        <v>368</v>
      </c>
    </row>
    <row r="91" s="2" customFormat="1">
      <c r="A91" s="40"/>
      <c r="B91" s="41"/>
      <c r="C91" s="42"/>
      <c r="D91" s="235" t="s">
        <v>199</v>
      </c>
      <c r="E91" s="42"/>
      <c r="F91" s="250" t="s">
        <v>364</v>
      </c>
      <c r="G91" s="42"/>
      <c r="H91" s="42"/>
      <c r="I91" s="138"/>
      <c r="J91" s="42"/>
      <c r="K91" s="42"/>
      <c r="L91" s="46"/>
      <c r="M91" s="251"/>
      <c r="N91" s="252"/>
      <c r="O91" s="86"/>
      <c r="P91" s="86"/>
      <c r="Q91" s="86"/>
      <c r="R91" s="86"/>
      <c r="S91" s="86"/>
      <c r="T91" s="87"/>
      <c r="U91" s="40"/>
      <c r="V91" s="40"/>
      <c r="W91" s="40"/>
      <c r="X91" s="40"/>
      <c r="Y91" s="40"/>
      <c r="Z91" s="40"/>
      <c r="AA91" s="40"/>
      <c r="AB91" s="40"/>
      <c r="AC91" s="40"/>
      <c r="AD91" s="40"/>
      <c r="AE91" s="40"/>
      <c r="AT91" s="19" t="s">
        <v>199</v>
      </c>
      <c r="AU91" s="19" t="s">
        <v>79</v>
      </c>
    </row>
    <row r="92" s="13" customFormat="1">
      <c r="A92" s="13"/>
      <c r="B92" s="233"/>
      <c r="C92" s="234"/>
      <c r="D92" s="235" t="s">
        <v>170</v>
      </c>
      <c r="E92" s="236" t="s">
        <v>19</v>
      </c>
      <c r="F92" s="237" t="s">
        <v>369</v>
      </c>
      <c r="G92" s="234"/>
      <c r="H92" s="238">
        <v>32130</v>
      </c>
      <c r="I92" s="239"/>
      <c r="J92" s="234"/>
      <c r="K92" s="234"/>
      <c r="L92" s="240"/>
      <c r="M92" s="241"/>
      <c r="N92" s="242"/>
      <c r="O92" s="242"/>
      <c r="P92" s="242"/>
      <c r="Q92" s="242"/>
      <c r="R92" s="242"/>
      <c r="S92" s="242"/>
      <c r="T92" s="243"/>
      <c r="U92" s="13"/>
      <c r="V92" s="13"/>
      <c r="W92" s="13"/>
      <c r="X92" s="13"/>
      <c r="Y92" s="13"/>
      <c r="Z92" s="13"/>
      <c r="AA92" s="13"/>
      <c r="AB92" s="13"/>
      <c r="AC92" s="13"/>
      <c r="AD92" s="13"/>
      <c r="AE92" s="13"/>
      <c r="AT92" s="244" t="s">
        <v>170</v>
      </c>
      <c r="AU92" s="244" t="s">
        <v>79</v>
      </c>
      <c r="AV92" s="13" t="s">
        <v>79</v>
      </c>
      <c r="AW92" s="13" t="s">
        <v>31</v>
      </c>
      <c r="AX92" s="13" t="s">
        <v>77</v>
      </c>
      <c r="AY92" s="244" t="s">
        <v>141</v>
      </c>
    </row>
    <row r="93" s="2" customFormat="1" ht="24" customHeight="1">
      <c r="A93" s="40"/>
      <c r="B93" s="41"/>
      <c r="C93" s="220" t="s">
        <v>155</v>
      </c>
      <c r="D93" s="220" t="s">
        <v>144</v>
      </c>
      <c r="E93" s="221" t="s">
        <v>370</v>
      </c>
      <c r="F93" s="222" t="s">
        <v>371</v>
      </c>
      <c r="G93" s="223" t="s">
        <v>196</v>
      </c>
      <c r="H93" s="224">
        <v>178.5</v>
      </c>
      <c r="I93" s="225"/>
      <c r="J93" s="226">
        <f>ROUND(I93*H93,2)</f>
        <v>0</v>
      </c>
      <c r="K93" s="222" t="s">
        <v>197</v>
      </c>
      <c r="L93" s="46"/>
      <c r="M93" s="227" t="s">
        <v>19</v>
      </c>
      <c r="N93" s="228" t="s">
        <v>40</v>
      </c>
      <c r="O93" s="86"/>
      <c r="P93" s="229">
        <f>O93*H93</f>
        <v>0</v>
      </c>
      <c r="Q93" s="229">
        <v>0</v>
      </c>
      <c r="R93" s="229">
        <f>Q93*H93</f>
        <v>0</v>
      </c>
      <c r="S93" s="229">
        <v>0</v>
      </c>
      <c r="T93" s="230">
        <f>S93*H93</f>
        <v>0</v>
      </c>
      <c r="U93" s="40"/>
      <c r="V93" s="40"/>
      <c r="W93" s="40"/>
      <c r="X93" s="40"/>
      <c r="Y93" s="40"/>
      <c r="Z93" s="40"/>
      <c r="AA93" s="40"/>
      <c r="AB93" s="40"/>
      <c r="AC93" s="40"/>
      <c r="AD93" s="40"/>
      <c r="AE93" s="40"/>
      <c r="AR93" s="231" t="s">
        <v>161</v>
      </c>
      <c r="AT93" s="231" t="s">
        <v>144</v>
      </c>
      <c r="AU93" s="231" t="s">
        <v>79</v>
      </c>
      <c r="AY93" s="19" t="s">
        <v>141</v>
      </c>
      <c r="BE93" s="232">
        <f>IF(N93="základní",J93,0)</f>
        <v>0</v>
      </c>
      <c r="BF93" s="232">
        <f>IF(N93="snížená",J93,0)</f>
        <v>0</v>
      </c>
      <c r="BG93" s="232">
        <f>IF(N93="zákl. přenesená",J93,0)</f>
        <v>0</v>
      </c>
      <c r="BH93" s="232">
        <f>IF(N93="sníž. přenesená",J93,0)</f>
        <v>0</v>
      </c>
      <c r="BI93" s="232">
        <f>IF(N93="nulová",J93,0)</f>
        <v>0</v>
      </c>
      <c r="BJ93" s="19" t="s">
        <v>77</v>
      </c>
      <c r="BK93" s="232">
        <f>ROUND(I93*H93,2)</f>
        <v>0</v>
      </c>
      <c r="BL93" s="19" t="s">
        <v>161</v>
      </c>
      <c r="BM93" s="231" t="s">
        <v>372</v>
      </c>
    </row>
    <row r="94" s="2" customFormat="1">
      <c r="A94" s="40"/>
      <c r="B94" s="41"/>
      <c r="C94" s="42"/>
      <c r="D94" s="235" t="s">
        <v>199</v>
      </c>
      <c r="E94" s="42"/>
      <c r="F94" s="250" t="s">
        <v>373</v>
      </c>
      <c r="G94" s="42"/>
      <c r="H94" s="42"/>
      <c r="I94" s="138"/>
      <c r="J94" s="42"/>
      <c r="K94" s="42"/>
      <c r="L94" s="46"/>
      <c r="M94" s="251"/>
      <c r="N94" s="252"/>
      <c r="O94" s="86"/>
      <c r="P94" s="86"/>
      <c r="Q94" s="86"/>
      <c r="R94" s="86"/>
      <c r="S94" s="86"/>
      <c r="T94" s="87"/>
      <c r="U94" s="40"/>
      <c r="V94" s="40"/>
      <c r="W94" s="40"/>
      <c r="X94" s="40"/>
      <c r="Y94" s="40"/>
      <c r="Z94" s="40"/>
      <c r="AA94" s="40"/>
      <c r="AB94" s="40"/>
      <c r="AC94" s="40"/>
      <c r="AD94" s="40"/>
      <c r="AE94" s="40"/>
      <c r="AT94" s="19" t="s">
        <v>199</v>
      </c>
      <c r="AU94" s="19" t="s">
        <v>79</v>
      </c>
    </row>
    <row r="95" s="13" customFormat="1">
      <c r="A95" s="13"/>
      <c r="B95" s="233"/>
      <c r="C95" s="234"/>
      <c r="D95" s="235" t="s">
        <v>170</v>
      </c>
      <c r="E95" s="236" t="s">
        <v>19</v>
      </c>
      <c r="F95" s="237" t="s">
        <v>365</v>
      </c>
      <c r="G95" s="234"/>
      <c r="H95" s="238">
        <v>178.5</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170</v>
      </c>
      <c r="AU95" s="244" t="s">
        <v>79</v>
      </c>
      <c r="AV95" s="13" t="s">
        <v>79</v>
      </c>
      <c r="AW95" s="13" t="s">
        <v>31</v>
      </c>
      <c r="AX95" s="13" t="s">
        <v>77</v>
      </c>
      <c r="AY95" s="244" t="s">
        <v>141</v>
      </c>
    </row>
    <row r="96" s="2" customFormat="1" ht="24" customHeight="1">
      <c r="A96" s="40"/>
      <c r="B96" s="41"/>
      <c r="C96" s="220" t="s">
        <v>161</v>
      </c>
      <c r="D96" s="220" t="s">
        <v>144</v>
      </c>
      <c r="E96" s="221" t="s">
        <v>374</v>
      </c>
      <c r="F96" s="222" t="s">
        <v>375</v>
      </c>
      <c r="G96" s="223" t="s">
        <v>257</v>
      </c>
      <c r="H96" s="224">
        <v>12.365</v>
      </c>
      <c r="I96" s="225"/>
      <c r="J96" s="226">
        <f>ROUND(I96*H96,2)</f>
        <v>0</v>
      </c>
      <c r="K96" s="222" t="s">
        <v>197</v>
      </c>
      <c r="L96" s="46"/>
      <c r="M96" s="227" t="s">
        <v>19</v>
      </c>
      <c r="N96" s="228" t="s">
        <v>40</v>
      </c>
      <c r="O96" s="86"/>
      <c r="P96" s="229">
        <f>O96*H96</f>
        <v>0</v>
      </c>
      <c r="Q96" s="229">
        <v>0</v>
      </c>
      <c r="R96" s="229">
        <f>Q96*H96</f>
        <v>0</v>
      </c>
      <c r="S96" s="229">
        <v>0</v>
      </c>
      <c r="T96" s="230">
        <f>S96*H96</f>
        <v>0</v>
      </c>
      <c r="U96" s="40"/>
      <c r="V96" s="40"/>
      <c r="W96" s="40"/>
      <c r="X96" s="40"/>
      <c r="Y96" s="40"/>
      <c r="Z96" s="40"/>
      <c r="AA96" s="40"/>
      <c r="AB96" s="40"/>
      <c r="AC96" s="40"/>
      <c r="AD96" s="40"/>
      <c r="AE96" s="40"/>
      <c r="AR96" s="231" t="s">
        <v>161</v>
      </c>
      <c r="AT96" s="231" t="s">
        <v>144</v>
      </c>
      <c r="AU96" s="231" t="s">
        <v>79</v>
      </c>
      <c r="AY96" s="19" t="s">
        <v>141</v>
      </c>
      <c r="BE96" s="232">
        <f>IF(N96="základní",J96,0)</f>
        <v>0</v>
      </c>
      <c r="BF96" s="232">
        <f>IF(N96="snížená",J96,0)</f>
        <v>0</v>
      </c>
      <c r="BG96" s="232">
        <f>IF(N96="zákl. přenesená",J96,0)</f>
        <v>0</v>
      </c>
      <c r="BH96" s="232">
        <f>IF(N96="sníž. přenesená",J96,0)</f>
        <v>0</v>
      </c>
      <c r="BI96" s="232">
        <f>IF(N96="nulová",J96,0)</f>
        <v>0</v>
      </c>
      <c r="BJ96" s="19" t="s">
        <v>77</v>
      </c>
      <c r="BK96" s="232">
        <f>ROUND(I96*H96,2)</f>
        <v>0</v>
      </c>
      <c r="BL96" s="19" t="s">
        <v>161</v>
      </c>
      <c r="BM96" s="231" t="s">
        <v>376</v>
      </c>
    </row>
    <row r="97" s="2" customFormat="1">
      <c r="A97" s="40"/>
      <c r="B97" s="41"/>
      <c r="C97" s="42"/>
      <c r="D97" s="235" t="s">
        <v>199</v>
      </c>
      <c r="E97" s="42"/>
      <c r="F97" s="250" t="s">
        <v>377</v>
      </c>
      <c r="G97" s="42"/>
      <c r="H97" s="42"/>
      <c r="I97" s="138"/>
      <c r="J97" s="42"/>
      <c r="K97" s="42"/>
      <c r="L97" s="46"/>
      <c r="M97" s="251"/>
      <c r="N97" s="252"/>
      <c r="O97" s="86"/>
      <c r="P97" s="86"/>
      <c r="Q97" s="86"/>
      <c r="R97" s="86"/>
      <c r="S97" s="86"/>
      <c r="T97" s="87"/>
      <c r="U97" s="40"/>
      <c r="V97" s="40"/>
      <c r="W97" s="40"/>
      <c r="X97" s="40"/>
      <c r="Y97" s="40"/>
      <c r="Z97" s="40"/>
      <c r="AA97" s="40"/>
      <c r="AB97" s="40"/>
      <c r="AC97" s="40"/>
      <c r="AD97" s="40"/>
      <c r="AE97" s="40"/>
      <c r="AT97" s="19" t="s">
        <v>199</v>
      </c>
      <c r="AU97" s="19" t="s">
        <v>79</v>
      </c>
    </row>
    <row r="98" s="13" customFormat="1">
      <c r="A98" s="13"/>
      <c r="B98" s="233"/>
      <c r="C98" s="234"/>
      <c r="D98" s="235" t="s">
        <v>170</v>
      </c>
      <c r="E98" s="236" t="s">
        <v>19</v>
      </c>
      <c r="F98" s="237" t="s">
        <v>378</v>
      </c>
      <c r="G98" s="234"/>
      <c r="H98" s="238">
        <v>12.365</v>
      </c>
      <c r="I98" s="239"/>
      <c r="J98" s="234"/>
      <c r="K98" s="234"/>
      <c r="L98" s="240"/>
      <c r="M98" s="241"/>
      <c r="N98" s="242"/>
      <c r="O98" s="242"/>
      <c r="P98" s="242"/>
      <c r="Q98" s="242"/>
      <c r="R98" s="242"/>
      <c r="S98" s="242"/>
      <c r="T98" s="243"/>
      <c r="U98" s="13"/>
      <c r="V98" s="13"/>
      <c r="W98" s="13"/>
      <c r="X98" s="13"/>
      <c r="Y98" s="13"/>
      <c r="Z98" s="13"/>
      <c r="AA98" s="13"/>
      <c r="AB98" s="13"/>
      <c r="AC98" s="13"/>
      <c r="AD98" s="13"/>
      <c r="AE98" s="13"/>
      <c r="AT98" s="244" t="s">
        <v>170</v>
      </c>
      <c r="AU98" s="244" t="s">
        <v>79</v>
      </c>
      <c r="AV98" s="13" t="s">
        <v>79</v>
      </c>
      <c r="AW98" s="13" t="s">
        <v>31</v>
      </c>
      <c r="AX98" s="13" t="s">
        <v>77</v>
      </c>
      <c r="AY98" s="244" t="s">
        <v>141</v>
      </c>
    </row>
    <row r="99" s="2" customFormat="1" ht="16.5" customHeight="1">
      <c r="A99" s="40"/>
      <c r="B99" s="41"/>
      <c r="C99" s="277" t="s">
        <v>140</v>
      </c>
      <c r="D99" s="277" t="s">
        <v>379</v>
      </c>
      <c r="E99" s="278" t="s">
        <v>380</v>
      </c>
      <c r="F99" s="279" t="s">
        <v>381</v>
      </c>
      <c r="G99" s="280" t="s">
        <v>257</v>
      </c>
      <c r="H99" s="281">
        <v>12.365</v>
      </c>
      <c r="I99" s="282"/>
      <c r="J99" s="283">
        <f>ROUND(I99*H99,2)</f>
        <v>0</v>
      </c>
      <c r="K99" s="279" t="s">
        <v>197</v>
      </c>
      <c r="L99" s="284"/>
      <c r="M99" s="285" t="s">
        <v>19</v>
      </c>
      <c r="N99" s="286" t="s">
        <v>40</v>
      </c>
      <c r="O99" s="86"/>
      <c r="P99" s="229">
        <f>O99*H99</f>
        <v>0</v>
      </c>
      <c r="Q99" s="229">
        <v>1</v>
      </c>
      <c r="R99" s="229">
        <f>Q99*H99</f>
        <v>12.365</v>
      </c>
      <c r="S99" s="229">
        <v>0</v>
      </c>
      <c r="T99" s="230">
        <f>S99*H99</f>
        <v>0</v>
      </c>
      <c r="U99" s="40"/>
      <c r="V99" s="40"/>
      <c r="W99" s="40"/>
      <c r="X99" s="40"/>
      <c r="Y99" s="40"/>
      <c r="Z99" s="40"/>
      <c r="AA99" s="40"/>
      <c r="AB99" s="40"/>
      <c r="AC99" s="40"/>
      <c r="AD99" s="40"/>
      <c r="AE99" s="40"/>
      <c r="AR99" s="231" t="s">
        <v>238</v>
      </c>
      <c r="AT99" s="231" t="s">
        <v>379</v>
      </c>
      <c r="AU99" s="231" t="s">
        <v>79</v>
      </c>
      <c r="AY99" s="19" t="s">
        <v>141</v>
      </c>
      <c r="BE99" s="232">
        <f>IF(N99="základní",J99,0)</f>
        <v>0</v>
      </c>
      <c r="BF99" s="232">
        <f>IF(N99="snížená",J99,0)</f>
        <v>0</v>
      </c>
      <c r="BG99" s="232">
        <f>IF(N99="zákl. přenesená",J99,0)</f>
        <v>0</v>
      </c>
      <c r="BH99" s="232">
        <f>IF(N99="sníž. přenesená",J99,0)</f>
        <v>0</v>
      </c>
      <c r="BI99" s="232">
        <f>IF(N99="nulová",J99,0)</f>
        <v>0</v>
      </c>
      <c r="BJ99" s="19" t="s">
        <v>77</v>
      </c>
      <c r="BK99" s="232">
        <f>ROUND(I99*H99,2)</f>
        <v>0</v>
      </c>
      <c r="BL99" s="19" t="s">
        <v>161</v>
      </c>
      <c r="BM99" s="231" t="s">
        <v>382</v>
      </c>
    </row>
    <row r="100" s="2" customFormat="1" ht="16.5" customHeight="1">
      <c r="A100" s="40"/>
      <c r="B100" s="41"/>
      <c r="C100" s="220" t="s">
        <v>172</v>
      </c>
      <c r="D100" s="220" t="s">
        <v>144</v>
      </c>
      <c r="E100" s="221" t="s">
        <v>383</v>
      </c>
      <c r="F100" s="222" t="s">
        <v>384</v>
      </c>
      <c r="G100" s="223" t="s">
        <v>257</v>
      </c>
      <c r="H100" s="224">
        <v>12.365</v>
      </c>
      <c r="I100" s="225"/>
      <c r="J100" s="226">
        <f>ROUND(I100*H100,2)</f>
        <v>0</v>
      </c>
      <c r="K100" s="222" t="s">
        <v>197</v>
      </c>
      <c r="L100" s="46"/>
      <c r="M100" s="227" t="s">
        <v>19</v>
      </c>
      <c r="N100" s="228" t="s">
        <v>40</v>
      </c>
      <c r="O100" s="86"/>
      <c r="P100" s="229">
        <f>O100*H100</f>
        <v>0</v>
      </c>
      <c r="Q100" s="229">
        <v>0</v>
      </c>
      <c r="R100" s="229">
        <f>Q100*H100</f>
        <v>0</v>
      </c>
      <c r="S100" s="229">
        <v>1</v>
      </c>
      <c r="T100" s="230">
        <f>S100*H100</f>
        <v>12.365</v>
      </c>
      <c r="U100" s="40"/>
      <c r="V100" s="40"/>
      <c r="W100" s="40"/>
      <c r="X100" s="40"/>
      <c r="Y100" s="40"/>
      <c r="Z100" s="40"/>
      <c r="AA100" s="40"/>
      <c r="AB100" s="40"/>
      <c r="AC100" s="40"/>
      <c r="AD100" s="40"/>
      <c r="AE100" s="40"/>
      <c r="AR100" s="231" t="s">
        <v>161</v>
      </c>
      <c r="AT100" s="231" t="s">
        <v>144</v>
      </c>
      <c r="AU100" s="231" t="s">
        <v>79</v>
      </c>
      <c r="AY100" s="19" t="s">
        <v>141</v>
      </c>
      <c r="BE100" s="232">
        <f>IF(N100="základní",J100,0)</f>
        <v>0</v>
      </c>
      <c r="BF100" s="232">
        <f>IF(N100="snížená",J100,0)</f>
        <v>0</v>
      </c>
      <c r="BG100" s="232">
        <f>IF(N100="zákl. přenesená",J100,0)</f>
        <v>0</v>
      </c>
      <c r="BH100" s="232">
        <f>IF(N100="sníž. přenesená",J100,0)</f>
        <v>0</v>
      </c>
      <c r="BI100" s="232">
        <f>IF(N100="nulová",J100,0)</f>
        <v>0</v>
      </c>
      <c r="BJ100" s="19" t="s">
        <v>77</v>
      </c>
      <c r="BK100" s="232">
        <f>ROUND(I100*H100,2)</f>
        <v>0</v>
      </c>
      <c r="BL100" s="19" t="s">
        <v>161</v>
      </c>
      <c r="BM100" s="231" t="s">
        <v>385</v>
      </c>
    </row>
    <row r="101" s="2" customFormat="1">
      <c r="A101" s="40"/>
      <c r="B101" s="41"/>
      <c r="C101" s="42"/>
      <c r="D101" s="235" t="s">
        <v>199</v>
      </c>
      <c r="E101" s="42"/>
      <c r="F101" s="250" t="s">
        <v>386</v>
      </c>
      <c r="G101" s="42"/>
      <c r="H101" s="42"/>
      <c r="I101" s="138"/>
      <c r="J101" s="42"/>
      <c r="K101" s="42"/>
      <c r="L101" s="46"/>
      <c r="M101" s="251"/>
      <c r="N101" s="252"/>
      <c r="O101" s="86"/>
      <c r="P101" s="86"/>
      <c r="Q101" s="86"/>
      <c r="R101" s="86"/>
      <c r="S101" s="86"/>
      <c r="T101" s="87"/>
      <c r="U101" s="40"/>
      <c r="V101" s="40"/>
      <c r="W101" s="40"/>
      <c r="X101" s="40"/>
      <c r="Y101" s="40"/>
      <c r="Z101" s="40"/>
      <c r="AA101" s="40"/>
      <c r="AB101" s="40"/>
      <c r="AC101" s="40"/>
      <c r="AD101" s="40"/>
      <c r="AE101" s="40"/>
      <c r="AT101" s="19" t="s">
        <v>199</v>
      </c>
      <c r="AU101" s="19" t="s">
        <v>79</v>
      </c>
    </row>
    <row r="102" s="14" customFormat="1">
      <c r="A102" s="14"/>
      <c r="B102" s="253"/>
      <c r="C102" s="254"/>
      <c r="D102" s="235" t="s">
        <v>170</v>
      </c>
      <c r="E102" s="255" t="s">
        <v>19</v>
      </c>
      <c r="F102" s="256" t="s">
        <v>387</v>
      </c>
      <c r="G102" s="254"/>
      <c r="H102" s="255" t="s">
        <v>19</v>
      </c>
      <c r="I102" s="257"/>
      <c r="J102" s="254"/>
      <c r="K102" s="254"/>
      <c r="L102" s="258"/>
      <c r="M102" s="259"/>
      <c r="N102" s="260"/>
      <c r="O102" s="260"/>
      <c r="P102" s="260"/>
      <c r="Q102" s="260"/>
      <c r="R102" s="260"/>
      <c r="S102" s="260"/>
      <c r="T102" s="261"/>
      <c r="U102" s="14"/>
      <c r="V102" s="14"/>
      <c r="W102" s="14"/>
      <c r="X102" s="14"/>
      <c r="Y102" s="14"/>
      <c r="Z102" s="14"/>
      <c r="AA102" s="14"/>
      <c r="AB102" s="14"/>
      <c r="AC102" s="14"/>
      <c r="AD102" s="14"/>
      <c r="AE102" s="14"/>
      <c r="AT102" s="262" t="s">
        <v>170</v>
      </c>
      <c r="AU102" s="262" t="s">
        <v>79</v>
      </c>
      <c r="AV102" s="14" t="s">
        <v>77</v>
      </c>
      <c r="AW102" s="14" t="s">
        <v>31</v>
      </c>
      <c r="AX102" s="14" t="s">
        <v>69</v>
      </c>
      <c r="AY102" s="262" t="s">
        <v>141</v>
      </c>
    </row>
    <row r="103" s="13" customFormat="1">
      <c r="A103" s="13"/>
      <c r="B103" s="233"/>
      <c r="C103" s="234"/>
      <c r="D103" s="235" t="s">
        <v>170</v>
      </c>
      <c r="E103" s="236" t="s">
        <v>19</v>
      </c>
      <c r="F103" s="237" t="s">
        <v>378</v>
      </c>
      <c r="G103" s="234"/>
      <c r="H103" s="238">
        <v>12.365</v>
      </c>
      <c r="I103" s="239"/>
      <c r="J103" s="234"/>
      <c r="K103" s="234"/>
      <c r="L103" s="240"/>
      <c r="M103" s="241"/>
      <c r="N103" s="242"/>
      <c r="O103" s="242"/>
      <c r="P103" s="242"/>
      <c r="Q103" s="242"/>
      <c r="R103" s="242"/>
      <c r="S103" s="242"/>
      <c r="T103" s="243"/>
      <c r="U103" s="13"/>
      <c r="V103" s="13"/>
      <c r="W103" s="13"/>
      <c r="X103" s="13"/>
      <c r="Y103" s="13"/>
      <c r="Z103" s="13"/>
      <c r="AA103" s="13"/>
      <c r="AB103" s="13"/>
      <c r="AC103" s="13"/>
      <c r="AD103" s="13"/>
      <c r="AE103" s="13"/>
      <c r="AT103" s="244" t="s">
        <v>170</v>
      </c>
      <c r="AU103" s="244" t="s">
        <v>79</v>
      </c>
      <c r="AV103" s="13" t="s">
        <v>79</v>
      </c>
      <c r="AW103" s="13" t="s">
        <v>31</v>
      </c>
      <c r="AX103" s="13" t="s">
        <v>77</v>
      </c>
      <c r="AY103" s="244" t="s">
        <v>141</v>
      </c>
    </row>
    <row r="104" s="12" customFormat="1" ht="22.8" customHeight="1">
      <c r="A104" s="12"/>
      <c r="B104" s="204"/>
      <c r="C104" s="205"/>
      <c r="D104" s="206" t="s">
        <v>68</v>
      </c>
      <c r="E104" s="218" t="s">
        <v>342</v>
      </c>
      <c r="F104" s="218" t="s">
        <v>343</v>
      </c>
      <c r="G104" s="205"/>
      <c r="H104" s="205"/>
      <c r="I104" s="208"/>
      <c r="J104" s="219">
        <f>BK104</f>
        <v>0</v>
      </c>
      <c r="K104" s="205"/>
      <c r="L104" s="210"/>
      <c r="M104" s="211"/>
      <c r="N104" s="212"/>
      <c r="O104" s="212"/>
      <c r="P104" s="213">
        <f>SUM(P105:P106)</f>
        <v>0</v>
      </c>
      <c r="Q104" s="212"/>
      <c r="R104" s="213">
        <f>SUM(R105:R106)</f>
        <v>0</v>
      </c>
      <c r="S104" s="212"/>
      <c r="T104" s="214">
        <f>SUM(T105:T106)</f>
        <v>0</v>
      </c>
      <c r="U104" s="12"/>
      <c r="V104" s="12"/>
      <c r="W104" s="12"/>
      <c r="X104" s="12"/>
      <c r="Y104" s="12"/>
      <c r="Z104" s="12"/>
      <c r="AA104" s="12"/>
      <c r="AB104" s="12"/>
      <c r="AC104" s="12"/>
      <c r="AD104" s="12"/>
      <c r="AE104" s="12"/>
      <c r="AR104" s="215" t="s">
        <v>77</v>
      </c>
      <c r="AT104" s="216" t="s">
        <v>68</v>
      </c>
      <c r="AU104" s="216" t="s">
        <v>77</v>
      </c>
      <c r="AY104" s="215" t="s">
        <v>141</v>
      </c>
      <c r="BK104" s="217">
        <f>SUM(BK105:BK106)</f>
        <v>0</v>
      </c>
    </row>
    <row r="105" s="2" customFormat="1" ht="24" customHeight="1">
      <c r="A105" s="40"/>
      <c r="B105" s="41"/>
      <c r="C105" s="220" t="s">
        <v>179</v>
      </c>
      <c r="D105" s="220" t="s">
        <v>144</v>
      </c>
      <c r="E105" s="221" t="s">
        <v>345</v>
      </c>
      <c r="F105" s="222" t="s">
        <v>346</v>
      </c>
      <c r="G105" s="223" t="s">
        <v>257</v>
      </c>
      <c r="H105" s="224">
        <v>12.365</v>
      </c>
      <c r="I105" s="225"/>
      <c r="J105" s="226">
        <f>ROUND(I105*H105,2)</f>
        <v>0</v>
      </c>
      <c r="K105" s="222" t="s">
        <v>197</v>
      </c>
      <c r="L105" s="46"/>
      <c r="M105" s="227" t="s">
        <v>19</v>
      </c>
      <c r="N105" s="228" t="s">
        <v>40</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161</v>
      </c>
      <c r="AT105" s="231" t="s">
        <v>144</v>
      </c>
      <c r="AU105" s="231" t="s">
        <v>79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161</v>
      </c>
      <c r="BM105" s="231" t="s">
        <v>388</v>
      </c>
    </row>
    <row r="106" s="2" customFormat="1">
      <c r="A106" s="40"/>
      <c r="B106" s="41"/>
      <c r="C106" s="42"/>
      <c r="D106" s="235" t="s">
        <v>199</v>
      </c>
      <c r="E106" s="42"/>
      <c r="F106" s="250" t="s">
        <v>348</v>
      </c>
      <c r="G106" s="42"/>
      <c r="H106" s="42"/>
      <c r="I106" s="138"/>
      <c r="J106" s="42"/>
      <c r="K106" s="42"/>
      <c r="L106" s="46"/>
      <c r="M106" s="251"/>
      <c r="N106" s="252"/>
      <c r="O106" s="86"/>
      <c r="P106" s="86"/>
      <c r="Q106" s="86"/>
      <c r="R106" s="86"/>
      <c r="S106" s="86"/>
      <c r="T106" s="87"/>
      <c r="U106" s="40"/>
      <c r="V106" s="40"/>
      <c r="W106" s="40"/>
      <c r="X106" s="40"/>
      <c r="Y106" s="40"/>
      <c r="Z106" s="40"/>
      <c r="AA106" s="40"/>
      <c r="AB106" s="40"/>
      <c r="AC106" s="40"/>
      <c r="AD106" s="40"/>
      <c r="AE106" s="40"/>
      <c r="AT106" s="19" t="s">
        <v>199</v>
      </c>
      <c r="AU106" s="19" t="s">
        <v>79</v>
      </c>
    </row>
    <row r="107" s="12" customFormat="1" ht="25.92" customHeight="1">
      <c r="A107" s="12"/>
      <c r="B107" s="204"/>
      <c r="C107" s="205"/>
      <c r="D107" s="206" t="s">
        <v>68</v>
      </c>
      <c r="E107" s="207" t="s">
        <v>349</v>
      </c>
      <c r="F107" s="207" t="s">
        <v>350</v>
      </c>
      <c r="G107" s="205"/>
      <c r="H107" s="205"/>
      <c r="I107" s="208"/>
      <c r="J107" s="209">
        <f>BK107</f>
        <v>0</v>
      </c>
      <c r="K107" s="205"/>
      <c r="L107" s="210"/>
      <c r="M107" s="211"/>
      <c r="N107" s="212"/>
      <c r="O107" s="212"/>
      <c r="P107" s="213">
        <f>P108</f>
        <v>0</v>
      </c>
      <c r="Q107" s="212"/>
      <c r="R107" s="213">
        <f>R108</f>
        <v>9.0464451600000011</v>
      </c>
      <c r="S107" s="212"/>
      <c r="T107" s="214">
        <f>T108</f>
        <v>8.5090000000000003</v>
      </c>
      <c r="U107" s="12"/>
      <c r="V107" s="12"/>
      <c r="W107" s="12"/>
      <c r="X107" s="12"/>
      <c r="Y107" s="12"/>
      <c r="Z107" s="12"/>
      <c r="AA107" s="12"/>
      <c r="AB107" s="12"/>
      <c r="AC107" s="12"/>
      <c r="AD107" s="12"/>
      <c r="AE107" s="12"/>
      <c r="AR107" s="215" t="s">
        <v>79</v>
      </c>
      <c r="AT107" s="216" t="s">
        <v>68</v>
      </c>
      <c r="AU107" s="216" t="s">
        <v>69</v>
      </c>
      <c r="AY107" s="215" t="s">
        <v>141</v>
      </c>
      <c r="BK107" s="217">
        <f>BK108</f>
        <v>0</v>
      </c>
    </row>
    <row r="108" s="12" customFormat="1" ht="22.8" customHeight="1">
      <c r="A108" s="12"/>
      <c r="B108" s="204"/>
      <c r="C108" s="205"/>
      <c r="D108" s="206" t="s">
        <v>68</v>
      </c>
      <c r="E108" s="218" t="s">
        <v>389</v>
      </c>
      <c r="F108" s="218" t="s">
        <v>390</v>
      </c>
      <c r="G108" s="205"/>
      <c r="H108" s="205"/>
      <c r="I108" s="208"/>
      <c r="J108" s="219">
        <f>BK108</f>
        <v>0</v>
      </c>
      <c r="K108" s="205"/>
      <c r="L108" s="210"/>
      <c r="M108" s="211"/>
      <c r="N108" s="212"/>
      <c r="O108" s="212"/>
      <c r="P108" s="213">
        <f>SUM(P109:P136)</f>
        <v>0</v>
      </c>
      <c r="Q108" s="212"/>
      <c r="R108" s="213">
        <f>SUM(R109:R136)</f>
        <v>9.0464451600000011</v>
      </c>
      <c r="S108" s="212"/>
      <c r="T108" s="214">
        <f>SUM(T109:T136)</f>
        <v>8.5090000000000003</v>
      </c>
      <c r="U108" s="12"/>
      <c r="V108" s="12"/>
      <c r="W108" s="12"/>
      <c r="X108" s="12"/>
      <c r="Y108" s="12"/>
      <c r="Z108" s="12"/>
      <c r="AA108" s="12"/>
      <c r="AB108" s="12"/>
      <c r="AC108" s="12"/>
      <c r="AD108" s="12"/>
      <c r="AE108" s="12"/>
      <c r="AR108" s="215" t="s">
        <v>79</v>
      </c>
      <c r="AT108" s="216" t="s">
        <v>68</v>
      </c>
      <c r="AU108" s="216" t="s">
        <v>77</v>
      </c>
      <c r="AY108" s="215" t="s">
        <v>141</v>
      </c>
      <c r="BK108" s="217">
        <f>SUM(BK109:BK136)</f>
        <v>0</v>
      </c>
    </row>
    <row r="109" s="2" customFormat="1" ht="16.5" customHeight="1">
      <c r="A109" s="40"/>
      <c r="B109" s="41"/>
      <c r="C109" s="220" t="s">
        <v>238</v>
      </c>
      <c r="D109" s="220" t="s">
        <v>144</v>
      </c>
      <c r="E109" s="221" t="s">
        <v>391</v>
      </c>
      <c r="F109" s="222" t="s">
        <v>392</v>
      </c>
      <c r="G109" s="223" t="s">
        <v>196</v>
      </c>
      <c r="H109" s="224">
        <v>167.5</v>
      </c>
      <c r="I109" s="225"/>
      <c r="J109" s="226">
        <f>ROUND(I109*H109,2)</f>
        <v>0</v>
      </c>
      <c r="K109" s="222" t="s">
        <v>197</v>
      </c>
      <c r="L109" s="46"/>
      <c r="M109" s="227" t="s">
        <v>19</v>
      </c>
      <c r="N109" s="228" t="s">
        <v>40</v>
      </c>
      <c r="O109" s="86"/>
      <c r="P109" s="229">
        <f>O109*H109</f>
        <v>0</v>
      </c>
      <c r="Q109" s="229">
        <v>0</v>
      </c>
      <c r="R109" s="229">
        <f>Q109*H109</f>
        <v>0</v>
      </c>
      <c r="S109" s="229">
        <v>0.021999999999999999</v>
      </c>
      <c r="T109" s="230">
        <f>S109*H109</f>
        <v>3.6849999999999996</v>
      </c>
      <c r="U109" s="40"/>
      <c r="V109" s="40"/>
      <c r="W109" s="40"/>
      <c r="X109" s="40"/>
      <c r="Y109" s="40"/>
      <c r="Z109" s="40"/>
      <c r="AA109" s="40"/>
      <c r="AB109" s="40"/>
      <c r="AC109" s="40"/>
      <c r="AD109" s="40"/>
      <c r="AE109" s="40"/>
      <c r="AR109" s="231" t="s">
        <v>300</v>
      </c>
      <c r="AT109" s="231" t="s">
        <v>144</v>
      </c>
      <c r="AU109" s="231" t="s">
        <v>79</v>
      </c>
      <c r="AY109" s="19" t="s">
        <v>141</v>
      </c>
      <c r="BE109" s="232">
        <f>IF(N109="základní",J109,0)</f>
        <v>0</v>
      </c>
      <c r="BF109" s="232">
        <f>IF(N109="snížená",J109,0)</f>
        <v>0</v>
      </c>
      <c r="BG109" s="232">
        <f>IF(N109="zákl. přenesená",J109,0)</f>
        <v>0</v>
      </c>
      <c r="BH109" s="232">
        <f>IF(N109="sníž. přenesená",J109,0)</f>
        <v>0</v>
      </c>
      <c r="BI109" s="232">
        <f>IF(N109="nulová",J109,0)</f>
        <v>0</v>
      </c>
      <c r="BJ109" s="19" t="s">
        <v>77</v>
      </c>
      <c r="BK109" s="232">
        <f>ROUND(I109*H109,2)</f>
        <v>0</v>
      </c>
      <c r="BL109" s="19" t="s">
        <v>300</v>
      </c>
      <c r="BM109" s="231" t="s">
        <v>393</v>
      </c>
    </row>
    <row r="110" s="13" customFormat="1">
      <c r="A110" s="13"/>
      <c r="B110" s="233"/>
      <c r="C110" s="234"/>
      <c r="D110" s="235" t="s">
        <v>170</v>
      </c>
      <c r="E110" s="236" t="s">
        <v>19</v>
      </c>
      <c r="F110" s="237" t="s">
        <v>394</v>
      </c>
      <c r="G110" s="234"/>
      <c r="H110" s="238">
        <v>167.5</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79</v>
      </c>
      <c r="AV110" s="13" t="s">
        <v>79</v>
      </c>
      <c r="AW110" s="13" t="s">
        <v>31</v>
      </c>
      <c r="AX110" s="13" t="s">
        <v>77</v>
      </c>
      <c r="AY110" s="244" t="s">
        <v>141</v>
      </c>
    </row>
    <row r="111" s="2" customFormat="1" ht="16.5" customHeight="1">
      <c r="A111" s="40"/>
      <c r="B111" s="41"/>
      <c r="C111" s="220" t="s">
        <v>244</v>
      </c>
      <c r="D111" s="220" t="s">
        <v>144</v>
      </c>
      <c r="E111" s="221" t="s">
        <v>395</v>
      </c>
      <c r="F111" s="222" t="s">
        <v>396</v>
      </c>
      <c r="G111" s="223" t="s">
        <v>295</v>
      </c>
      <c r="H111" s="224">
        <v>144</v>
      </c>
      <c r="I111" s="225"/>
      <c r="J111" s="226">
        <f>ROUND(I111*H111,2)</f>
        <v>0</v>
      </c>
      <c r="K111" s="222" t="s">
        <v>197</v>
      </c>
      <c r="L111" s="46"/>
      <c r="M111" s="227" t="s">
        <v>19</v>
      </c>
      <c r="N111" s="228" t="s">
        <v>40</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300</v>
      </c>
      <c r="AT111" s="231" t="s">
        <v>144</v>
      </c>
      <c r="AU111" s="231" t="s">
        <v>79</v>
      </c>
      <c r="AY111" s="19" t="s">
        <v>141</v>
      </c>
      <c r="BE111" s="232">
        <f>IF(N111="základní",J111,0)</f>
        <v>0</v>
      </c>
      <c r="BF111" s="232">
        <f>IF(N111="snížená",J111,0)</f>
        <v>0</v>
      </c>
      <c r="BG111" s="232">
        <f>IF(N111="zákl. přenesená",J111,0)</f>
        <v>0</v>
      </c>
      <c r="BH111" s="232">
        <f>IF(N111="sníž. přenesená",J111,0)</f>
        <v>0</v>
      </c>
      <c r="BI111" s="232">
        <f>IF(N111="nulová",J111,0)</f>
        <v>0</v>
      </c>
      <c r="BJ111" s="19" t="s">
        <v>77</v>
      </c>
      <c r="BK111" s="232">
        <f>ROUND(I111*H111,2)</f>
        <v>0</v>
      </c>
      <c r="BL111" s="19" t="s">
        <v>300</v>
      </c>
      <c r="BM111" s="231" t="s">
        <v>397</v>
      </c>
    </row>
    <row r="112" s="13" customFormat="1">
      <c r="A112" s="13"/>
      <c r="B112" s="233"/>
      <c r="C112" s="234"/>
      <c r="D112" s="235" t="s">
        <v>170</v>
      </c>
      <c r="E112" s="236" t="s">
        <v>19</v>
      </c>
      <c r="F112" s="237" t="s">
        <v>398</v>
      </c>
      <c r="G112" s="234"/>
      <c r="H112" s="238">
        <v>144</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79</v>
      </c>
      <c r="AV112" s="13" t="s">
        <v>79</v>
      </c>
      <c r="AW112" s="13" t="s">
        <v>31</v>
      </c>
      <c r="AX112" s="13" t="s">
        <v>77</v>
      </c>
      <c r="AY112" s="244" t="s">
        <v>141</v>
      </c>
    </row>
    <row r="113" s="2" customFormat="1" ht="16.5" customHeight="1">
      <c r="A113" s="40"/>
      <c r="B113" s="41"/>
      <c r="C113" s="277" t="s">
        <v>249</v>
      </c>
      <c r="D113" s="277" t="s">
        <v>379</v>
      </c>
      <c r="E113" s="278" t="s">
        <v>399</v>
      </c>
      <c r="F113" s="279" t="s">
        <v>400</v>
      </c>
      <c r="G113" s="280" t="s">
        <v>224</v>
      </c>
      <c r="H113" s="281">
        <v>2.016</v>
      </c>
      <c r="I113" s="282"/>
      <c r="J113" s="283">
        <f>ROUND(I113*H113,2)</f>
        <v>0</v>
      </c>
      <c r="K113" s="279" t="s">
        <v>197</v>
      </c>
      <c r="L113" s="284"/>
      <c r="M113" s="285" t="s">
        <v>19</v>
      </c>
      <c r="N113" s="286" t="s">
        <v>40</v>
      </c>
      <c r="O113" s="86"/>
      <c r="P113" s="229">
        <f>O113*H113</f>
        <v>0</v>
      </c>
      <c r="Q113" s="229">
        <v>0.55000000000000004</v>
      </c>
      <c r="R113" s="229">
        <f>Q113*H113</f>
        <v>1.1088</v>
      </c>
      <c r="S113" s="229">
        <v>0</v>
      </c>
      <c r="T113" s="230">
        <f>S113*H113</f>
        <v>0</v>
      </c>
      <c r="U113" s="40"/>
      <c r="V113" s="40"/>
      <c r="W113" s="40"/>
      <c r="X113" s="40"/>
      <c r="Y113" s="40"/>
      <c r="Z113" s="40"/>
      <c r="AA113" s="40"/>
      <c r="AB113" s="40"/>
      <c r="AC113" s="40"/>
      <c r="AD113" s="40"/>
      <c r="AE113" s="40"/>
      <c r="AR113" s="231" t="s">
        <v>401</v>
      </c>
      <c r="AT113" s="231" t="s">
        <v>379</v>
      </c>
      <c r="AU113" s="231" t="s">
        <v>79</v>
      </c>
      <c r="AY113" s="19" t="s">
        <v>141</v>
      </c>
      <c r="BE113" s="232">
        <f>IF(N113="základní",J113,0)</f>
        <v>0</v>
      </c>
      <c r="BF113" s="232">
        <f>IF(N113="snížená",J113,0)</f>
        <v>0</v>
      </c>
      <c r="BG113" s="232">
        <f>IF(N113="zákl. přenesená",J113,0)</f>
        <v>0</v>
      </c>
      <c r="BH113" s="232">
        <f>IF(N113="sníž. přenesená",J113,0)</f>
        <v>0</v>
      </c>
      <c r="BI113" s="232">
        <f>IF(N113="nulová",J113,0)</f>
        <v>0</v>
      </c>
      <c r="BJ113" s="19" t="s">
        <v>77</v>
      </c>
      <c r="BK113" s="232">
        <f>ROUND(I113*H113,2)</f>
        <v>0</v>
      </c>
      <c r="BL113" s="19" t="s">
        <v>300</v>
      </c>
      <c r="BM113" s="231" t="s">
        <v>402</v>
      </c>
    </row>
    <row r="114" s="13" customFormat="1">
      <c r="A114" s="13"/>
      <c r="B114" s="233"/>
      <c r="C114" s="234"/>
      <c r="D114" s="235" t="s">
        <v>170</v>
      </c>
      <c r="E114" s="236" t="s">
        <v>19</v>
      </c>
      <c r="F114" s="237" t="s">
        <v>403</v>
      </c>
      <c r="G114" s="234"/>
      <c r="H114" s="238">
        <v>2.016</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170</v>
      </c>
      <c r="AU114" s="244" t="s">
        <v>79</v>
      </c>
      <c r="AV114" s="13" t="s">
        <v>79</v>
      </c>
      <c r="AW114" s="13" t="s">
        <v>31</v>
      </c>
      <c r="AX114" s="13" t="s">
        <v>77</v>
      </c>
      <c r="AY114" s="244" t="s">
        <v>141</v>
      </c>
    </row>
    <row r="115" s="2" customFormat="1" ht="16.5" customHeight="1">
      <c r="A115" s="40"/>
      <c r="B115" s="41"/>
      <c r="C115" s="220" t="s">
        <v>254</v>
      </c>
      <c r="D115" s="220" t="s">
        <v>144</v>
      </c>
      <c r="E115" s="221" t="s">
        <v>404</v>
      </c>
      <c r="F115" s="222" t="s">
        <v>405</v>
      </c>
      <c r="G115" s="223" t="s">
        <v>196</v>
      </c>
      <c r="H115" s="224">
        <v>167.5</v>
      </c>
      <c r="I115" s="225"/>
      <c r="J115" s="226">
        <f>ROUND(I115*H115,2)</f>
        <v>0</v>
      </c>
      <c r="K115" s="222" t="s">
        <v>197</v>
      </c>
      <c r="L115" s="46"/>
      <c r="M115" s="227" t="s">
        <v>19</v>
      </c>
      <c r="N115" s="228" t="s">
        <v>40</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300</v>
      </c>
      <c r="AT115" s="231" t="s">
        <v>144</v>
      </c>
      <c r="AU115" s="231" t="s">
        <v>79</v>
      </c>
      <c r="AY115" s="19" t="s">
        <v>141</v>
      </c>
      <c r="BE115" s="232">
        <f>IF(N115="základní",J115,0)</f>
        <v>0</v>
      </c>
      <c r="BF115" s="232">
        <f>IF(N115="snížená",J115,0)</f>
        <v>0</v>
      </c>
      <c r="BG115" s="232">
        <f>IF(N115="zákl. přenesená",J115,0)</f>
        <v>0</v>
      </c>
      <c r="BH115" s="232">
        <f>IF(N115="sníž. přenesená",J115,0)</f>
        <v>0</v>
      </c>
      <c r="BI115" s="232">
        <f>IF(N115="nulová",J115,0)</f>
        <v>0</v>
      </c>
      <c r="BJ115" s="19" t="s">
        <v>77</v>
      </c>
      <c r="BK115" s="232">
        <f>ROUND(I115*H115,2)</f>
        <v>0</v>
      </c>
      <c r="BL115" s="19" t="s">
        <v>300</v>
      </c>
      <c r="BM115" s="231" t="s">
        <v>406</v>
      </c>
    </row>
    <row r="116" s="2" customFormat="1">
      <c r="A116" s="40"/>
      <c r="B116" s="41"/>
      <c r="C116" s="42"/>
      <c r="D116" s="235" t="s">
        <v>199</v>
      </c>
      <c r="E116" s="42"/>
      <c r="F116" s="250" t="s">
        <v>407</v>
      </c>
      <c r="G116" s="42"/>
      <c r="H116" s="42"/>
      <c r="I116" s="138"/>
      <c r="J116" s="42"/>
      <c r="K116" s="42"/>
      <c r="L116" s="46"/>
      <c r="M116" s="251"/>
      <c r="N116" s="252"/>
      <c r="O116" s="86"/>
      <c r="P116" s="86"/>
      <c r="Q116" s="86"/>
      <c r="R116" s="86"/>
      <c r="S116" s="86"/>
      <c r="T116" s="87"/>
      <c r="U116" s="40"/>
      <c r="V116" s="40"/>
      <c r="W116" s="40"/>
      <c r="X116" s="40"/>
      <c r="Y116" s="40"/>
      <c r="Z116" s="40"/>
      <c r="AA116" s="40"/>
      <c r="AB116" s="40"/>
      <c r="AC116" s="40"/>
      <c r="AD116" s="40"/>
      <c r="AE116" s="40"/>
      <c r="AT116" s="19" t="s">
        <v>199</v>
      </c>
      <c r="AU116" s="19" t="s">
        <v>79</v>
      </c>
    </row>
    <row r="117" s="13" customFormat="1">
      <c r="A117" s="13"/>
      <c r="B117" s="233"/>
      <c r="C117" s="234"/>
      <c r="D117" s="235" t="s">
        <v>170</v>
      </c>
      <c r="E117" s="236" t="s">
        <v>19</v>
      </c>
      <c r="F117" s="237" t="s">
        <v>394</v>
      </c>
      <c r="G117" s="234"/>
      <c r="H117" s="238">
        <v>167.5</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170</v>
      </c>
      <c r="AU117" s="244" t="s">
        <v>79</v>
      </c>
      <c r="AV117" s="13" t="s">
        <v>79</v>
      </c>
      <c r="AW117" s="13" t="s">
        <v>31</v>
      </c>
      <c r="AX117" s="13" t="s">
        <v>77</v>
      </c>
      <c r="AY117" s="244" t="s">
        <v>141</v>
      </c>
    </row>
    <row r="118" s="2" customFormat="1" ht="16.5" customHeight="1">
      <c r="A118" s="40"/>
      <c r="B118" s="41"/>
      <c r="C118" s="277" t="s">
        <v>262</v>
      </c>
      <c r="D118" s="277" t="s">
        <v>379</v>
      </c>
      <c r="E118" s="278" t="s">
        <v>408</v>
      </c>
      <c r="F118" s="279" t="s">
        <v>409</v>
      </c>
      <c r="G118" s="280" t="s">
        <v>224</v>
      </c>
      <c r="H118" s="281">
        <v>4.1879999999999997</v>
      </c>
      <c r="I118" s="282"/>
      <c r="J118" s="283">
        <f>ROUND(I118*H118,2)</f>
        <v>0</v>
      </c>
      <c r="K118" s="279" t="s">
        <v>197</v>
      </c>
      <c r="L118" s="284"/>
      <c r="M118" s="285" t="s">
        <v>19</v>
      </c>
      <c r="N118" s="286" t="s">
        <v>40</v>
      </c>
      <c r="O118" s="86"/>
      <c r="P118" s="229">
        <f>O118*H118</f>
        <v>0</v>
      </c>
      <c r="Q118" s="229">
        <v>0.55000000000000004</v>
      </c>
      <c r="R118" s="229">
        <f>Q118*H118</f>
        <v>2.3033999999999999</v>
      </c>
      <c r="S118" s="229">
        <v>0</v>
      </c>
      <c r="T118" s="230">
        <f>S118*H118</f>
        <v>0</v>
      </c>
      <c r="U118" s="40"/>
      <c r="V118" s="40"/>
      <c r="W118" s="40"/>
      <c r="X118" s="40"/>
      <c r="Y118" s="40"/>
      <c r="Z118" s="40"/>
      <c r="AA118" s="40"/>
      <c r="AB118" s="40"/>
      <c r="AC118" s="40"/>
      <c r="AD118" s="40"/>
      <c r="AE118" s="40"/>
      <c r="AR118" s="231" t="s">
        <v>401</v>
      </c>
      <c r="AT118" s="231" t="s">
        <v>379</v>
      </c>
      <c r="AU118" s="231" t="s">
        <v>79</v>
      </c>
      <c r="AY118" s="19" t="s">
        <v>141</v>
      </c>
      <c r="BE118" s="232">
        <f>IF(N118="základní",J118,0)</f>
        <v>0</v>
      </c>
      <c r="BF118" s="232">
        <f>IF(N118="snížená",J118,0)</f>
        <v>0</v>
      </c>
      <c r="BG118" s="232">
        <f>IF(N118="zákl. přenesená",J118,0)</f>
        <v>0</v>
      </c>
      <c r="BH118" s="232">
        <f>IF(N118="sníž. přenesená",J118,0)</f>
        <v>0</v>
      </c>
      <c r="BI118" s="232">
        <f>IF(N118="nulová",J118,0)</f>
        <v>0</v>
      </c>
      <c r="BJ118" s="19" t="s">
        <v>77</v>
      </c>
      <c r="BK118" s="232">
        <f>ROUND(I118*H118,2)</f>
        <v>0</v>
      </c>
      <c r="BL118" s="19" t="s">
        <v>300</v>
      </c>
      <c r="BM118" s="231" t="s">
        <v>410</v>
      </c>
    </row>
    <row r="119" s="13" customFormat="1">
      <c r="A119" s="13"/>
      <c r="B119" s="233"/>
      <c r="C119" s="234"/>
      <c r="D119" s="235" t="s">
        <v>170</v>
      </c>
      <c r="E119" s="236" t="s">
        <v>19</v>
      </c>
      <c r="F119" s="237" t="s">
        <v>411</v>
      </c>
      <c r="G119" s="234"/>
      <c r="H119" s="238">
        <v>4.1879999999999997</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79</v>
      </c>
      <c r="AV119" s="13" t="s">
        <v>79</v>
      </c>
      <c r="AW119" s="13" t="s">
        <v>31</v>
      </c>
      <c r="AX119" s="13" t="s">
        <v>77</v>
      </c>
      <c r="AY119" s="244" t="s">
        <v>141</v>
      </c>
    </row>
    <row r="120" s="2" customFormat="1" ht="16.5" customHeight="1">
      <c r="A120" s="40"/>
      <c r="B120" s="41"/>
      <c r="C120" s="220" t="s">
        <v>267</v>
      </c>
      <c r="D120" s="220" t="s">
        <v>144</v>
      </c>
      <c r="E120" s="221" t="s">
        <v>412</v>
      </c>
      <c r="F120" s="222" t="s">
        <v>413</v>
      </c>
      <c r="G120" s="223" t="s">
        <v>224</v>
      </c>
      <c r="H120" s="224">
        <v>6.2009999999999996</v>
      </c>
      <c r="I120" s="225"/>
      <c r="J120" s="226">
        <f>ROUND(I120*H120,2)</f>
        <v>0</v>
      </c>
      <c r="K120" s="222" t="s">
        <v>197</v>
      </c>
      <c r="L120" s="46"/>
      <c r="M120" s="227" t="s">
        <v>19</v>
      </c>
      <c r="N120" s="228" t="s">
        <v>40</v>
      </c>
      <c r="O120" s="86"/>
      <c r="P120" s="229">
        <f>O120*H120</f>
        <v>0</v>
      </c>
      <c r="Q120" s="229">
        <v>0.012659999999999999</v>
      </c>
      <c r="R120" s="229">
        <f>Q120*H120</f>
        <v>0.07850465999999999</v>
      </c>
      <c r="S120" s="229">
        <v>0</v>
      </c>
      <c r="T120" s="230">
        <f>S120*H120</f>
        <v>0</v>
      </c>
      <c r="U120" s="40"/>
      <c r="V120" s="40"/>
      <c r="W120" s="40"/>
      <c r="X120" s="40"/>
      <c r="Y120" s="40"/>
      <c r="Z120" s="40"/>
      <c r="AA120" s="40"/>
      <c r="AB120" s="40"/>
      <c r="AC120" s="40"/>
      <c r="AD120" s="40"/>
      <c r="AE120" s="40"/>
      <c r="AR120" s="231" t="s">
        <v>300</v>
      </c>
      <c r="AT120" s="231" t="s">
        <v>144</v>
      </c>
      <c r="AU120" s="231" t="s">
        <v>79</v>
      </c>
      <c r="AY120" s="19" t="s">
        <v>141</v>
      </c>
      <c r="BE120" s="232">
        <f>IF(N120="základní",J120,0)</f>
        <v>0</v>
      </c>
      <c r="BF120" s="232">
        <f>IF(N120="snížená",J120,0)</f>
        <v>0</v>
      </c>
      <c r="BG120" s="232">
        <f>IF(N120="zákl. přenesená",J120,0)</f>
        <v>0</v>
      </c>
      <c r="BH120" s="232">
        <f>IF(N120="sníž. přenesená",J120,0)</f>
        <v>0</v>
      </c>
      <c r="BI120" s="232">
        <f>IF(N120="nulová",J120,0)</f>
        <v>0</v>
      </c>
      <c r="BJ120" s="19" t="s">
        <v>77</v>
      </c>
      <c r="BK120" s="232">
        <f>ROUND(I120*H120,2)</f>
        <v>0</v>
      </c>
      <c r="BL120" s="19" t="s">
        <v>300</v>
      </c>
      <c r="BM120" s="231" t="s">
        <v>414</v>
      </c>
    </row>
    <row r="121" s="2" customFormat="1">
      <c r="A121" s="40"/>
      <c r="B121" s="41"/>
      <c r="C121" s="42"/>
      <c r="D121" s="235" t="s">
        <v>199</v>
      </c>
      <c r="E121" s="42"/>
      <c r="F121" s="250" t="s">
        <v>415</v>
      </c>
      <c r="G121" s="42"/>
      <c r="H121" s="42"/>
      <c r="I121" s="138"/>
      <c r="J121" s="42"/>
      <c r="K121" s="42"/>
      <c r="L121" s="46"/>
      <c r="M121" s="251"/>
      <c r="N121" s="252"/>
      <c r="O121" s="86"/>
      <c r="P121" s="86"/>
      <c r="Q121" s="86"/>
      <c r="R121" s="86"/>
      <c r="S121" s="86"/>
      <c r="T121" s="87"/>
      <c r="U121" s="40"/>
      <c r="V121" s="40"/>
      <c r="W121" s="40"/>
      <c r="X121" s="40"/>
      <c r="Y121" s="40"/>
      <c r="Z121" s="40"/>
      <c r="AA121" s="40"/>
      <c r="AB121" s="40"/>
      <c r="AC121" s="40"/>
      <c r="AD121" s="40"/>
      <c r="AE121" s="40"/>
      <c r="AT121" s="19" t="s">
        <v>199</v>
      </c>
      <c r="AU121" s="19" t="s">
        <v>79</v>
      </c>
    </row>
    <row r="122" s="13" customFormat="1">
      <c r="A122" s="13"/>
      <c r="B122" s="233"/>
      <c r="C122" s="234"/>
      <c r="D122" s="235" t="s">
        <v>170</v>
      </c>
      <c r="E122" s="236" t="s">
        <v>19</v>
      </c>
      <c r="F122" s="237" t="s">
        <v>416</v>
      </c>
      <c r="G122" s="234"/>
      <c r="H122" s="238">
        <v>6.2009999999999996</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79</v>
      </c>
      <c r="AV122" s="13" t="s">
        <v>79</v>
      </c>
      <c r="AW122" s="13" t="s">
        <v>31</v>
      </c>
      <c r="AX122" s="13" t="s">
        <v>77</v>
      </c>
      <c r="AY122" s="244" t="s">
        <v>141</v>
      </c>
    </row>
    <row r="123" s="2" customFormat="1" ht="16.5" customHeight="1">
      <c r="A123" s="40"/>
      <c r="B123" s="41"/>
      <c r="C123" s="220" t="s">
        <v>284</v>
      </c>
      <c r="D123" s="220" t="s">
        <v>144</v>
      </c>
      <c r="E123" s="221" t="s">
        <v>417</v>
      </c>
      <c r="F123" s="222" t="s">
        <v>418</v>
      </c>
      <c r="G123" s="223" t="s">
        <v>196</v>
      </c>
      <c r="H123" s="224">
        <v>201</v>
      </c>
      <c r="I123" s="225"/>
      <c r="J123" s="226">
        <f>ROUND(I123*H123,2)</f>
        <v>0</v>
      </c>
      <c r="K123" s="222" t="s">
        <v>197</v>
      </c>
      <c r="L123" s="46"/>
      <c r="M123" s="227" t="s">
        <v>19</v>
      </c>
      <c r="N123" s="228" t="s">
        <v>40</v>
      </c>
      <c r="O123" s="86"/>
      <c r="P123" s="229">
        <f>O123*H123</f>
        <v>0</v>
      </c>
      <c r="Q123" s="229">
        <v>0</v>
      </c>
      <c r="R123" s="229">
        <f>Q123*H123</f>
        <v>0</v>
      </c>
      <c r="S123" s="229">
        <v>0.024</v>
      </c>
      <c r="T123" s="230">
        <f>S123*H123</f>
        <v>4.8239999999999998</v>
      </c>
      <c r="U123" s="40"/>
      <c r="V123" s="40"/>
      <c r="W123" s="40"/>
      <c r="X123" s="40"/>
      <c r="Y123" s="40"/>
      <c r="Z123" s="40"/>
      <c r="AA123" s="40"/>
      <c r="AB123" s="40"/>
      <c r="AC123" s="40"/>
      <c r="AD123" s="40"/>
      <c r="AE123" s="40"/>
      <c r="AR123" s="231" t="s">
        <v>300</v>
      </c>
      <c r="AT123" s="231" t="s">
        <v>144</v>
      </c>
      <c r="AU123" s="231" t="s">
        <v>79</v>
      </c>
      <c r="AY123" s="19" t="s">
        <v>141</v>
      </c>
      <c r="BE123" s="232">
        <f>IF(N123="základní",J123,0)</f>
        <v>0</v>
      </c>
      <c r="BF123" s="232">
        <f>IF(N123="snížená",J123,0)</f>
        <v>0</v>
      </c>
      <c r="BG123" s="232">
        <f>IF(N123="zákl. přenesená",J123,0)</f>
        <v>0</v>
      </c>
      <c r="BH123" s="232">
        <f>IF(N123="sníž. přenesená",J123,0)</f>
        <v>0</v>
      </c>
      <c r="BI123" s="232">
        <f>IF(N123="nulová",J123,0)</f>
        <v>0</v>
      </c>
      <c r="BJ123" s="19" t="s">
        <v>77</v>
      </c>
      <c r="BK123" s="232">
        <f>ROUND(I123*H123,2)</f>
        <v>0</v>
      </c>
      <c r="BL123" s="19" t="s">
        <v>300</v>
      </c>
      <c r="BM123" s="231" t="s">
        <v>419</v>
      </c>
    </row>
    <row r="124" s="13" customFormat="1">
      <c r="A124" s="13"/>
      <c r="B124" s="233"/>
      <c r="C124" s="234"/>
      <c r="D124" s="235" t="s">
        <v>170</v>
      </c>
      <c r="E124" s="236" t="s">
        <v>19</v>
      </c>
      <c r="F124" s="237" t="s">
        <v>420</v>
      </c>
      <c r="G124" s="234"/>
      <c r="H124" s="238">
        <v>201</v>
      </c>
      <c r="I124" s="239"/>
      <c r="J124" s="234"/>
      <c r="K124" s="234"/>
      <c r="L124" s="240"/>
      <c r="M124" s="241"/>
      <c r="N124" s="242"/>
      <c r="O124" s="242"/>
      <c r="P124" s="242"/>
      <c r="Q124" s="242"/>
      <c r="R124" s="242"/>
      <c r="S124" s="242"/>
      <c r="T124" s="243"/>
      <c r="U124" s="13"/>
      <c r="V124" s="13"/>
      <c r="W124" s="13"/>
      <c r="X124" s="13"/>
      <c r="Y124" s="13"/>
      <c r="Z124" s="13"/>
      <c r="AA124" s="13"/>
      <c r="AB124" s="13"/>
      <c r="AC124" s="13"/>
      <c r="AD124" s="13"/>
      <c r="AE124" s="13"/>
      <c r="AT124" s="244" t="s">
        <v>170</v>
      </c>
      <c r="AU124" s="244" t="s">
        <v>79</v>
      </c>
      <c r="AV124" s="13" t="s">
        <v>79</v>
      </c>
      <c r="AW124" s="13" t="s">
        <v>31</v>
      </c>
      <c r="AX124" s="13" t="s">
        <v>77</v>
      </c>
      <c r="AY124" s="244" t="s">
        <v>141</v>
      </c>
    </row>
    <row r="125" s="2" customFormat="1" ht="24" customHeight="1">
      <c r="A125" s="40"/>
      <c r="B125" s="41"/>
      <c r="C125" s="220" t="s">
        <v>8</v>
      </c>
      <c r="D125" s="220" t="s">
        <v>144</v>
      </c>
      <c r="E125" s="221" t="s">
        <v>421</v>
      </c>
      <c r="F125" s="222" t="s">
        <v>422</v>
      </c>
      <c r="G125" s="223" t="s">
        <v>196</v>
      </c>
      <c r="H125" s="224">
        <v>201</v>
      </c>
      <c r="I125" s="225"/>
      <c r="J125" s="226">
        <f>ROUND(I125*H125,2)</f>
        <v>0</v>
      </c>
      <c r="K125" s="222" t="s">
        <v>197</v>
      </c>
      <c r="L125" s="46"/>
      <c r="M125" s="227" t="s">
        <v>19</v>
      </c>
      <c r="N125" s="228" t="s">
        <v>40</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300</v>
      </c>
      <c r="AT125" s="231" t="s">
        <v>144</v>
      </c>
      <c r="AU125" s="231" t="s">
        <v>79</v>
      </c>
      <c r="AY125" s="19" t="s">
        <v>141</v>
      </c>
      <c r="BE125" s="232">
        <f>IF(N125="základní",J125,0)</f>
        <v>0</v>
      </c>
      <c r="BF125" s="232">
        <f>IF(N125="snížená",J125,0)</f>
        <v>0</v>
      </c>
      <c r="BG125" s="232">
        <f>IF(N125="zákl. přenesená",J125,0)</f>
        <v>0</v>
      </c>
      <c r="BH125" s="232">
        <f>IF(N125="sníž. přenesená",J125,0)</f>
        <v>0</v>
      </c>
      <c r="BI125" s="232">
        <f>IF(N125="nulová",J125,0)</f>
        <v>0</v>
      </c>
      <c r="BJ125" s="19" t="s">
        <v>77</v>
      </c>
      <c r="BK125" s="232">
        <f>ROUND(I125*H125,2)</f>
        <v>0</v>
      </c>
      <c r="BL125" s="19" t="s">
        <v>300</v>
      </c>
      <c r="BM125" s="231" t="s">
        <v>423</v>
      </c>
    </row>
    <row r="126" s="2" customFormat="1">
      <c r="A126" s="40"/>
      <c r="B126" s="41"/>
      <c r="C126" s="42"/>
      <c r="D126" s="235" t="s">
        <v>199</v>
      </c>
      <c r="E126" s="42"/>
      <c r="F126" s="250" t="s">
        <v>424</v>
      </c>
      <c r="G126" s="42"/>
      <c r="H126" s="42"/>
      <c r="I126" s="138"/>
      <c r="J126" s="42"/>
      <c r="K126" s="42"/>
      <c r="L126" s="46"/>
      <c r="M126" s="251"/>
      <c r="N126" s="252"/>
      <c r="O126" s="86"/>
      <c r="P126" s="86"/>
      <c r="Q126" s="86"/>
      <c r="R126" s="86"/>
      <c r="S126" s="86"/>
      <c r="T126" s="87"/>
      <c r="U126" s="40"/>
      <c r="V126" s="40"/>
      <c r="W126" s="40"/>
      <c r="X126" s="40"/>
      <c r="Y126" s="40"/>
      <c r="Z126" s="40"/>
      <c r="AA126" s="40"/>
      <c r="AB126" s="40"/>
      <c r="AC126" s="40"/>
      <c r="AD126" s="40"/>
      <c r="AE126" s="40"/>
      <c r="AT126" s="19" t="s">
        <v>199</v>
      </c>
      <c r="AU126" s="19" t="s">
        <v>79</v>
      </c>
    </row>
    <row r="127" s="13" customFormat="1">
      <c r="A127" s="13"/>
      <c r="B127" s="233"/>
      <c r="C127" s="234"/>
      <c r="D127" s="235" t="s">
        <v>170</v>
      </c>
      <c r="E127" s="236" t="s">
        <v>19</v>
      </c>
      <c r="F127" s="237" t="s">
        <v>420</v>
      </c>
      <c r="G127" s="234"/>
      <c r="H127" s="238">
        <v>201</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170</v>
      </c>
      <c r="AU127" s="244" t="s">
        <v>79</v>
      </c>
      <c r="AV127" s="13" t="s">
        <v>79</v>
      </c>
      <c r="AW127" s="13" t="s">
        <v>31</v>
      </c>
      <c r="AX127" s="13" t="s">
        <v>77</v>
      </c>
      <c r="AY127" s="244" t="s">
        <v>141</v>
      </c>
    </row>
    <row r="128" s="2" customFormat="1" ht="16.5" customHeight="1">
      <c r="A128" s="40"/>
      <c r="B128" s="41"/>
      <c r="C128" s="277" t="s">
        <v>300</v>
      </c>
      <c r="D128" s="277" t="s">
        <v>379</v>
      </c>
      <c r="E128" s="278" t="s">
        <v>425</v>
      </c>
      <c r="F128" s="279" t="s">
        <v>426</v>
      </c>
      <c r="G128" s="280" t="s">
        <v>224</v>
      </c>
      <c r="H128" s="281">
        <v>10.050000000000001</v>
      </c>
      <c r="I128" s="282"/>
      <c r="J128" s="283">
        <f>ROUND(I128*H128,2)</f>
        <v>0</v>
      </c>
      <c r="K128" s="279" t="s">
        <v>197</v>
      </c>
      <c r="L128" s="284"/>
      <c r="M128" s="285" t="s">
        <v>19</v>
      </c>
      <c r="N128" s="286" t="s">
        <v>40</v>
      </c>
      <c r="O128" s="86"/>
      <c r="P128" s="229">
        <f>O128*H128</f>
        <v>0</v>
      </c>
      <c r="Q128" s="229">
        <v>0.55000000000000004</v>
      </c>
      <c r="R128" s="229">
        <f>Q128*H128</f>
        <v>5.5275000000000007</v>
      </c>
      <c r="S128" s="229">
        <v>0</v>
      </c>
      <c r="T128" s="230">
        <f>S128*H128</f>
        <v>0</v>
      </c>
      <c r="U128" s="40"/>
      <c r="V128" s="40"/>
      <c r="W128" s="40"/>
      <c r="X128" s="40"/>
      <c r="Y128" s="40"/>
      <c r="Z128" s="40"/>
      <c r="AA128" s="40"/>
      <c r="AB128" s="40"/>
      <c r="AC128" s="40"/>
      <c r="AD128" s="40"/>
      <c r="AE128" s="40"/>
      <c r="AR128" s="231" t="s">
        <v>401</v>
      </c>
      <c r="AT128" s="231" t="s">
        <v>379</v>
      </c>
      <c r="AU128" s="231" t="s">
        <v>79</v>
      </c>
      <c r="AY128" s="19" t="s">
        <v>141</v>
      </c>
      <c r="BE128" s="232">
        <f>IF(N128="základní",J128,0)</f>
        <v>0</v>
      </c>
      <c r="BF128" s="232">
        <f>IF(N128="snížená",J128,0)</f>
        <v>0</v>
      </c>
      <c r="BG128" s="232">
        <f>IF(N128="zákl. přenesená",J128,0)</f>
        <v>0</v>
      </c>
      <c r="BH128" s="232">
        <f>IF(N128="sníž. přenesená",J128,0)</f>
        <v>0</v>
      </c>
      <c r="BI128" s="232">
        <f>IF(N128="nulová",J128,0)</f>
        <v>0</v>
      </c>
      <c r="BJ128" s="19" t="s">
        <v>77</v>
      </c>
      <c r="BK128" s="232">
        <f>ROUND(I128*H128,2)</f>
        <v>0</v>
      </c>
      <c r="BL128" s="19" t="s">
        <v>300</v>
      </c>
      <c r="BM128" s="231" t="s">
        <v>427</v>
      </c>
    </row>
    <row r="129" s="13" customFormat="1">
      <c r="A129" s="13"/>
      <c r="B129" s="233"/>
      <c r="C129" s="234"/>
      <c r="D129" s="235" t="s">
        <v>170</v>
      </c>
      <c r="E129" s="236" t="s">
        <v>19</v>
      </c>
      <c r="F129" s="237" t="s">
        <v>428</v>
      </c>
      <c r="G129" s="234"/>
      <c r="H129" s="238">
        <v>10.050000000000001</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79</v>
      </c>
      <c r="AV129" s="13" t="s">
        <v>79</v>
      </c>
      <c r="AW129" s="13" t="s">
        <v>31</v>
      </c>
      <c r="AX129" s="13" t="s">
        <v>77</v>
      </c>
      <c r="AY129" s="244" t="s">
        <v>141</v>
      </c>
    </row>
    <row r="130" s="2" customFormat="1" ht="16.5" customHeight="1">
      <c r="A130" s="40"/>
      <c r="B130" s="41"/>
      <c r="C130" s="220" t="s">
        <v>305</v>
      </c>
      <c r="D130" s="220" t="s">
        <v>144</v>
      </c>
      <c r="E130" s="221" t="s">
        <v>429</v>
      </c>
      <c r="F130" s="222" t="s">
        <v>430</v>
      </c>
      <c r="G130" s="223" t="s">
        <v>196</v>
      </c>
      <c r="H130" s="224">
        <v>201</v>
      </c>
      <c r="I130" s="225"/>
      <c r="J130" s="226">
        <f>ROUND(I130*H130,2)</f>
        <v>0</v>
      </c>
      <c r="K130" s="222" t="s">
        <v>19</v>
      </c>
      <c r="L130" s="46"/>
      <c r="M130" s="227" t="s">
        <v>19</v>
      </c>
      <c r="N130" s="228" t="s">
        <v>40</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300</v>
      </c>
      <c r="AT130" s="231" t="s">
        <v>144</v>
      </c>
      <c r="AU130" s="231" t="s">
        <v>79</v>
      </c>
      <c r="AY130" s="19" t="s">
        <v>141</v>
      </c>
      <c r="BE130" s="232">
        <f>IF(N130="základní",J130,0)</f>
        <v>0</v>
      </c>
      <c r="BF130" s="232">
        <f>IF(N130="snížená",J130,0)</f>
        <v>0</v>
      </c>
      <c r="BG130" s="232">
        <f>IF(N130="zákl. přenesená",J130,0)</f>
        <v>0</v>
      </c>
      <c r="BH130" s="232">
        <f>IF(N130="sníž. přenesená",J130,0)</f>
        <v>0</v>
      </c>
      <c r="BI130" s="232">
        <f>IF(N130="nulová",J130,0)</f>
        <v>0</v>
      </c>
      <c r="BJ130" s="19" t="s">
        <v>77</v>
      </c>
      <c r="BK130" s="232">
        <f>ROUND(I130*H130,2)</f>
        <v>0</v>
      </c>
      <c r="BL130" s="19" t="s">
        <v>300</v>
      </c>
      <c r="BM130" s="231" t="s">
        <v>431</v>
      </c>
    </row>
    <row r="131" s="13" customFormat="1">
      <c r="A131" s="13"/>
      <c r="B131" s="233"/>
      <c r="C131" s="234"/>
      <c r="D131" s="235" t="s">
        <v>170</v>
      </c>
      <c r="E131" s="236" t="s">
        <v>19</v>
      </c>
      <c r="F131" s="237" t="s">
        <v>420</v>
      </c>
      <c r="G131" s="234"/>
      <c r="H131" s="238">
        <v>201</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170</v>
      </c>
      <c r="AU131" s="244" t="s">
        <v>79</v>
      </c>
      <c r="AV131" s="13" t="s">
        <v>79</v>
      </c>
      <c r="AW131" s="13" t="s">
        <v>31</v>
      </c>
      <c r="AX131" s="13" t="s">
        <v>77</v>
      </c>
      <c r="AY131" s="244" t="s">
        <v>141</v>
      </c>
    </row>
    <row r="132" s="2" customFormat="1" ht="16.5" customHeight="1">
      <c r="A132" s="40"/>
      <c r="B132" s="41"/>
      <c r="C132" s="220" t="s">
        <v>311</v>
      </c>
      <c r="D132" s="220" t="s">
        <v>144</v>
      </c>
      <c r="E132" s="221" t="s">
        <v>432</v>
      </c>
      <c r="F132" s="222" t="s">
        <v>433</v>
      </c>
      <c r="G132" s="223" t="s">
        <v>224</v>
      </c>
      <c r="H132" s="224">
        <v>10.050000000000001</v>
      </c>
      <c r="I132" s="225"/>
      <c r="J132" s="226">
        <f>ROUND(I132*H132,2)</f>
        <v>0</v>
      </c>
      <c r="K132" s="222" t="s">
        <v>197</v>
      </c>
      <c r="L132" s="46"/>
      <c r="M132" s="227" t="s">
        <v>19</v>
      </c>
      <c r="N132" s="228" t="s">
        <v>40</v>
      </c>
      <c r="O132" s="86"/>
      <c r="P132" s="229">
        <f>O132*H132</f>
        <v>0</v>
      </c>
      <c r="Q132" s="229">
        <v>0.00281</v>
      </c>
      <c r="R132" s="229">
        <f>Q132*H132</f>
        <v>0.028240500000000002</v>
      </c>
      <c r="S132" s="229">
        <v>0</v>
      </c>
      <c r="T132" s="230">
        <f>S132*H132</f>
        <v>0</v>
      </c>
      <c r="U132" s="40"/>
      <c r="V132" s="40"/>
      <c r="W132" s="40"/>
      <c r="X132" s="40"/>
      <c r="Y132" s="40"/>
      <c r="Z132" s="40"/>
      <c r="AA132" s="40"/>
      <c r="AB132" s="40"/>
      <c r="AC132" s="40"/>
      <c r="AD132" s="40"/>
      <c r="AE132" s="40"/>
      <c r="AR132" s="231" t="s">
        <v>300</v>
      </c>
      <c r="AT132" s="231" t="s">
        <v>144</v>
      </c>
      <c r="AU132" s="231" t="s">
        <v>79</v>
      </c>
      <c r="AY132" s="19" t="s">
        <v>141</v>
      </c>
      <c r="BE132" s="232">
        <f>IF(N132="základní",J132,0)</f>
        <v>0</v>
      </c>
      <c r="BF132" s="232">
        <f>IF(N132="snížená",J132,0)</f>
        <v>0</v>
      </c>
      <c r="BG132" s="232">
        <f>IF(N132="zákl. přenesená",J132,0)</f>
        <v>0</v>
      </c>
      <c r="BH132" s="232">
        <f>IF(N132="sníž. přenesená",J132,0)</f>
        <v>0</v>
      </c>
      <c r="BI132" s="232">
        <f>IF(N132="nulová",J132,0)</f>
        <v>0</v>
      </c>
      <c r="BJ132" s="19" t="s">
        <v>77</v>
      </c>
      <c r="BK132" s="232">
        <f>ROUND(I132*H132,2)</f>
        <v>0</v>
      </c>
      <c r="BL132" s="19" t="s">
        <v>300</v>
      </c>
      <c r="BM132" s="231" t="s">
        <v>434</v>
      </c>
    </row>
    <row r="133" s="2" customFormat="1">
      <c r="A133" s="40"/>
      <c r="B133" s="41"/>
      <c r="C133" s="42"/>
      <c r="D133" s="235" t="s">
        <v>199</v>
      </c>
      <c r="E133" s="42"/>
      <c r="F133" s="250" t="s">
        <v>435</v>
      </c>
      <c r="G133" s="42"/>
      <c r="H133" s="42"/>
      <c r="I133" s="138"/>
      <c r="J133" s="42"/>
      <c r="K133" s="42"/>
      <c r="L133" s="46"/>
      <c r="M133" s="251"/>
      <c r="N133" s="252"/>
      <c r="O133" s="86"/>
      <c r="P133" s="86"/>
      <c r="Q133" s="86"/>
      <c r="R133" s="86"/>
      <c r="S133" s="86"/>
      <c r="T133" s="87"/>
      <c r="U133" s="40"/>
      <c r="V133" s="40"/>
      <c r="W133" s="40"/>
      <c r="X133" s="40"/>
      <c r="Y133" s="40"/>
      <c r="Z133" s="40"/>
      <c r="AA133" s="40"/>
      <c r="AB133" s="40"/>
      <c r="AC133" s="40"/>
      <c r="AD133" s="40"/>
      <c r="AE133" s="40"/>
      <c r="AT133" s="19" t="s">
        <v>199</v>
      </c>
      <c r="AU133" s="19" t="s">
        <v>79</v>
      </c>
    </row>
    <row r="134" s="13" customFormat="1">
      <c r="A134" s="13"/>
      <c r="B134" s="233"/>
      <c r="C134" s="234"/>
      <c r="D134" s="235" t="s">
        <v>170</v>
      </c>
      <c r="E134" s="236" t="s">
        <v>19</v>
      </c>
      <c r="F134" s="237" t="s">
        <v>436</v>
      </c>
      <c r="G134" s="234"/>
      <c r="H134" s="238">
        <v>10.050000000000001</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170</v>
      </c>
      <c r="AU134" s="244" t="s">
        <v>79</v>
      </c>
      <c r="AV134" s="13" t="s">
        <v>79</v>
      </c>
      <c r="AW134" s="13" t="s">
        <v>31</v>
      </c>
      <c r="AX134" s="13" t="s">
        <v>77</v>
      </c>
      <c r="AY134" s="244" t="s">
        <v>141</v>
      </c>
    </row>
    <row r="135" s="2" customFormat="1" ht="24" customHeight="1">
      <c r="A135" s="40"/>
      <c r="B135" s="41"/>
      <c r="C135" s="220" t="s">
        <v>318</v>
      </c>
      <c r="D135" s="220" t="s">
        <v>144</v>
      </c>
      <c r="E135" s="221" t="s">
        <v>437</v>
      </c>
      <c r="F135" s="222" t="s">
        <v>438</v>
      </c>
      <c r="G135" s="223" t="s">
        <v>257</v>
      </c>
      <c r="H135" s="224">
        <v>9.0459999999999994</v>
      </c>
      <c r="I135" s="225"/>
      <c r="J135" s="226">
        <f>ROUND(I135*H135,2)</f>
        <v>0</v>
      </c>
      <c r="K135" s="222" t="s">
        <v>197</v>
      </c>
      <c r="L135" s="46"/>
      <c r="M135" s="227" t="s">
        <v>19</v>
      </c>
      <c r="N135" s="228" t="s">
        <v>40</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300</v>
      </c>
      <c r="AT135" s="231" t="s">
        <v>144</v>
      </c>
      <c r="AU135" s="231" t="s">
        <v>79</v>
      </c>
      <c r="AY135" s="19" t="s">
        <v>141</v>
      </c>
      <c r="BE135" s="232">
        <f>IF(N135="základní",J135,0)</f>
        <v>0</v>
      </c>
      <c r="BF135" s="232">
        <f>IF(N135="snížená",J135,0)</f>
        <v>0</v>
      </c>
      <c r="BG135" s="232">
        <f>IF(N135="zákl. přenesená",J135,0)</f>
        <v>0</v>
      </c>
      <c r="BH135" s="232">
        <f>IF(N135="sníž. přenesená",J135,0)</f>
        <v>0</v>
      </c>
      <c r="BI135" s="232">
        <f>IF(N135="nulová",J135,0)</f>
        <v>0</v>
      </c>
      <c r="BJ135" s="19" t="s">
        <v>77</v>
      </c>
      <c r="BK135" s="232">
        <f>ROUND(I135*H135,2)</f>
        <v>0</v>
      </c>
      <c r="BL135" s="19" t="s">
        <v>300</v>
      </c>
      <c r="BM135" s="231" t="s">
        <v>439</v>
      </c>
    </row>
    <row r="136" s="2" customFormat="1">
      <c r="A136" s="40"/>
      <c r="B136" s="41"/>
      <c r="C136" s="42"/>
      <c r="D136" s="235" t="s">
        <v>199</v>
      </c>
      <c r="E136" s="42"/>
      <c r="F136" s="250" t="s">
        <v>440</v>
      </c>
      <c r="G136" s="42"/>
      <c r="H136" s="42"/>
      <c r="I136" s="138"/>
      <c r="J136" s="42"/>
      <c r="K136" s="42"/>
      <c r="L136" s="46"/>
      <c r="M136" s="287"/>
      <c r="N136" s="288"/>
      <c r="O136" s="247"/>
      <c r="P136" s="247"/>
      <c r="Q136" s="247"/>
      <c r="R136" s="247"/>
      <c r="S136" s="247"/>
      <c r="T136" s="289"/>
      <c r="U136" s="40"/>
      <c r="V136" s="40"/>
      <c r="W136" s="40"/>
      <c r="X136" s="40"/>
      <c r="Y136" s="40"/>
      <c r="Z136" s="40"/>
      <c r="AA136" s="40"/>
      <c r="AB136" s="40"/>
      <c r="AC136" s="40"/>
      <c r="AD136" s="40"/>
      <c r="AE136" s="40"/>
      <c r="AT136" s="19" t="s">
        <v>199</v>
      </c>
      <c r="AU136" s="19" t="s">
        <v>79</v>
      </c>
    </row>
    <row r="137" s="2" customFormat="1" ht="6.96" customHeight="1">
      <c r="A137" s="40"/>
      <c r="B137" s="61"/>
      <c r="C137" s="62"/>
      <c r="D137" s="62"/>
      <c r="E137" s="62"/>
      <c r="F137" s="62"/>
      <c r="G137" s="62"/>
      <c r="H137" s="62"/>
      <c r="I137" s="168"/>
      <c r="J137" s="62"/>
      <c r="K137" s="62"/>
      <c r="L137" s="46"/>
      <c r="M137" s="40"/>
      <c r="O137" s="40"/>
      <c r="P137" s="40"/>
      <c r="Q137" s="40"/>
      <c r="R137" s="40"/>
      <c r="S137" s="40"/>
      <c r="T137" s="40"/>
      <c r="U137" s="40"/>
      <c r="V137" s="40"/>
      <c r="W137" s="40"/>
      <c r="X137" s="40"/>
      <c r="Y137" s="40"/>
      <c r="Z137" s="40"/>
      <c r="AA137" s="40"/>
      <c r="AB137" s="40"/>
      <c r="AC137" s="40"/>
      <c r="AD137" s="40"/>
      <c r="AE137" s="40"/>
    </row>
  </sheetData>
  <sheetProtection sheet="1" autoFilter="0" formatColumns="0" formatRows="0" objects="1" scenarios="1" spinCount="100000" saltValue="NTen2mZqMebjF9MUEI5Hja2kbpRI14WpyMG3lC5DSE20G2TyVp6aFiQzEcXcdFtzBkagvs2OOI5/bsbmPNsbbg==" hashValue="M8114GOo6hcitVz+3FdMQWNsrY4oJUw5z7pHpbQZA/5KRi5bryI9IA4Nrq7y51HoI7yI/FNPTdJ/z1R+3R82yQ==" algorithmName="SHA-512" password="CC35"/>
  <autoFilter ref="C83:K136"/>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88</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441</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ROUND(J89,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ROUND((SUM(BE89:BE165)),  2)</f>
        <v>0</v>
      </c>
      <c r="G33" s="40"/>
      <c r="H33" s="40"/>
      <c r="I33" s="157">
        <v>0.20999999999999999</v>
      </c>
      <c r="J33" s="156">
        <f>ROUND(((SUM(BE89:BE165))*I33),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ROUND((SUM(BF89:BF165)),  2)</f>
        <v>0</v>
      </c>
      <c r="G34" s="40"/>
      <c r="H34" s="40"/>
      <c r="I34" s="157">
        <v>0.14999999999999999</v>
      </c>
      <c r="J34" s="156">
        <f>ROUND(((SUM(BF89:BF165))*I34),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ROUND((SUM(BG89:BG165)),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ROUND((SUM(BH89:BH165)),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ROUND((SUM(BI89:BI165)),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150 - VJEZD NA POZEMEK Č.P 542/2 A 543/2</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J90</f>
        <v>0</v>
      </c>
      <c r="K60" s="179"/>
      <c r="L60" s="184"/>
      <c r="S60" s="9"/>
      <c r="T60" s="9"/>
      <c r="U60" s="9"/>
      <c r="V60" s="9"/>
      <c r="W60" s="9"/>
      <c r="X60" s="9"/>
      <c r="Y60" s="9"/>
      <c r="Z60" s="9"/>
      <c r="AA60" s="9"/>
      <c r="AB60" s="9"/>
      <c r="AC60" s="9"/>
      <c r="AD60" s="9"/>
      <c r="AE60" s="9"/>
    </row>
    <row r="61" s="10" customFormat="1" ht="19.92" customHeight="1">
      <c r="A61" s="10"/>
      <c r="B61" s="185"/>
      <c r="C61" s="186"/>
      <c r="D61" s="187" t="s">
        <v>185</v>
      </c>
      <c r="E61" s="188"/>
      <c r="F61" s="188"/>
      <c r="G61" s="188"/>
      <c r="H61" s="188"/>
      <c r="I61" s="189"/>
      <c r="J61" s="190">
        <f>J91</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442</v>
      </c>
      <c r="E62" s="188"/>
      <c r="F62" s="188"/>
      <c r="G62" s="188"/>
      <c r="H62" s="188"/>
      <c r="I62" s="189"/>
      <c r="J62" s="190">
        <f>J113</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443</v>
      </c>
      <c r="E63" s="188"/>
      <c r="F63" s="188"/>
      <c r="G63" s="188"/>
      <c r="H63" s="188"/>
      <c r="I63" s="189"/>
      <c r="J63" s="190">
        <f>J117</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444</v>
      </c>
      <c r="E64" s="188"/>
      <c r="F64" s="188"/>
      <c r="G64" s="188"/>
      <c r="H64" s="188"/>
      <c r="I64" s="189"/>
      <c r="J64" s="190">
        <f>J130</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186</v>
      </c>
      <c r="E65" s="188"/>
      <c r="F65" s="188"/>
      <c r="G65" s="188"/>
      <c r="H65" s="188"/>
      <c r="I65" s="189"/>
      <c r="J65" s="190">
        <f>J134</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187</v>
      </c>
      <c r="E66" s="188"/>
      <c r="F66" s="188"/>
      <c r="G66" s="188"/>
      <c r="H66" s="188"/>
      <c r="I66" s="189"/>
      <c r="J66" s="190">
        <f>J146</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188</v>
      </c>
      <c r="E67" s="188"/>
      <c r="F67" s="188"/>
      <c r="G67" s="188"/>
      <c r="H67" s="188"/>
      <c r="I67" s="189"/>
      <c r="J67" s="190">
        <f>J155</f>
        <v>0</v>
      </c>
      <c r="K67" s="186"/>
      <c r="L67" s="191"/>
      <c r="S67" s="10"/>
      <c r="T67" s="10"/>
      <c r="U67" s="10"/>
      <c r="V67" s="10"/>
      <c r="W67" s="10"/>
      <c r="X67" s="10"/>
      <c r="Y67" s="10"/>
      <c r="Z67" s="10"/>
      <c r="AA67" s="10"/>
      <c r="AB67" s="10"/>
      <c r="AC67" s="10"/>
      <c r="AD67" s="10"/>
      <c r="AE67" s="10"/>
    </row>
    <row r="68" s="9" customFormat="1" ht="24.96" customHeight="1">
      <c r="A68" s="9"/>
      <c r="B68" s="178"/>
      <c r="C68" s="179"/>
      <c r="D68" s="180" t="s">
        <v>445</v>
      </c>
      <c r="E68" s="181"/>
      <c r="F68" s="181"/>
      <c r="G68" s="181"/>
      <c r="H68" s="181"/>
      <c r="I68" s="182"/>
      <c r="J68" s="183">
        <f>J158</f>
        <v>0</v>
      </c>
      <c r="K68" s="179"/>
      <c r="L68" s="184"/>
      <c r="S68" s="9"/>
      <c r="T68" s="9"/>
      <c r="U68" s="9"/>
      <c r="V68" s="9"/>
      <c r="W68" s="9"/>
      <c r="X68" s="9"/>
      <c r="Y68" s="9"/>
      <c r="Z68" s="9"/>
      <c r="AA68" s="9"/>
      <c r="AB68" s="9"/>
      <c r="AC68" s="9"/>
      <c r="AD68" s="9"/>
      <c r="AE68" s="9"/>
    </row>
    <row r="69" s="10" customFormat="1" ht="19.92" customHeight="1">
      <c r="A69" s="10"/>
      <c r="B69" s="185"/>
      <c r="C69" s="186"/>
      <c r="D69" s="187" t="s">
        <v>446</v>
      </c>
      <c r="E69" s="188"/>
      <c r="F69" s="188"/>
      <c r="G69" s="188"/>
      <c r="H69" s="188"/>
      <c r="I69" s="189"/>
      <c r="J69" s="190">
        <f>J159</f>
        <v>0</v>
      </c>
      <c r="K69" s="186"/>
      <c r="L69" s="191"/>
      <c r="S69" s="10"/>
      <c r="T69" s="10"/>
      <c r="U69" s="10"/>
      <c r="V69" s="10"/>
      <c r="W69" s="10"/>
      <c r="X69" s="10"/>
      <c r="Y69" s="10"/>
      <c r="Z69" s="10"/>
      <c r="AA69" s="10"/>
      <c r="AB69" s="10"/>
      <c r="AC69" s="10"/>
      <c r="AD69" s="10"/>
      <c r="AE69" s="10"/>
    </row>
    <row r="70" s="2" customFormat="1" ht="21.84"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2" customFormat="1" ht="24.96" customHeight="1">
      <c r="A76" s="40"/>
      <c r="B76" s="41"/>
      <c r="C76" s="25" t="s">
        <v>125</v>
      </c>
      <c r="D76" s="42"/>
      <c r="E76" s="42"/>
      <c r="F76" s="42"/>
      <c r="G76" s="42"/>
      <c r="H76" s="42"/>
      <c r="I76" s="138"/>
      <c r="J76" s="42"/>
      <c r="K76" s="42"/>
      <c r="L76" s="13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2" customFormat="1" ht="16.5" customHeight="1">
      <c r="A79" s="40"/>
      <c r="B79" s="41"/>
      <c r="C79" s="42"/>
      <c r="D79" s="42"/>
      <c r="E79" s="172" t="str">
        <f>E7</f>
        <v>Most Zlíchov</v>
      </c>
      <c r="F79" s="34"/>
      <c r="G79" s="34"/>
      <c r="H79" s="34"/>
      <c r="I79" s="138"/>
      <c r="J79" s="42"/>
      <c r="K79" s="42"/>
      <c r="L79" s="139"/>
      <c r="S79" s="40"/>
      <c r="T79" s="40"/>
      <c r="U79" s="40"/>
      <c r="V79" s="40"/>
      <c r="W79" s="40"/>
      <c r="X79" s="40"/>
      <c r="Y79" s="40"/>
      <c r="Z79" s="40"/>
      <c r="AA79" s="40"/>
      <c r="AB79" s="40"/>
      <c r="AC79" s="40"/>
      <c r="AD79" s="40"/>
      <c r="AE79" s="40"/>
    </row>
    <row r="80" s="2" customFormat="1" ht="12" customHeight="1">
      <c r="A80" s="40"/>
      <c r="B80" s="41"/>
      <c r="C80" s="34" t="s">
        <v>114</v>
      </c>
      <c r="D80" s="42"/>
      <c r="E80" s="42"/>
      <c r="F80" s="42"/>
      <c r="G80" s="42"/>
      <c r="H80" s="42"/>
      <c r="I80" s="138"/>
      <c r="J80" s="42"/>
      <c r="K80" s="42"/>
      <c r="L80" s="139"/>
      <c r="S80" s="40"/>
      <c r="T80" s="40"/>
      <c r="U80" s="40"/>
      <c r="V80" s="40"/>
      <c r="W80" s="40"/>
      <c r="X80" s="40"/>
      <c r="Y80" s="40"/>
      <c r="Z80" s="40"/>
      <c r="AA80" s="40"/>
      <c r="AB80" s="40"/>
      <c r="AC80" s="40"/>
      <c r="AD80" s="40"/>
      <c r="AE80" s="40"/>
    </row>
    <row r="81" s="2" customFormat="1" ht="16.5" customHeight="1">
      <c r="A81" s="40"/>
      <c r="B81" s="41"/>
      <c r="C81" s="42"/>
      <c r="D81" s="42"/>
      <c r="E81" s="71" t="str">
        <f>E9</f>
        <v>SO 150 - VJEZD NA POZEMEK Č.P 542/2 A 543/2</v>
      </c>
      <c r="F81" s="42"/>
      <c r="G81" s="42"/>
      <c r="H81" s="42"/>
      <c r="I81" s="138"/>
      <c r="J81" s="42"/>
      <c r="K81" s="42"/>
      <c r="L81" s="139"/>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2" customFormat="1" ht="12" customHeight="1">
      <c r="A83" s="40"/>
      <c r="B83" s="41"/>
      <c r="C83" s="34" t="s">
        <v>21</v>
      </c>
      <c r="D83" s="42"/>
      <c r="E83" s="42"/>
      <c r="F83" s="29" t="str">
        <f>F12</f>
        <v xml:space="preserve"> </v>
      </c>
      <c r="G83" s="42"/>
      <c r="H83" s="42"/>
      <c r="I83" s="142" t="s">
        <v>23</v>
      </c>
      <c r="J83" s="74" t="str">
        <f>IF(J12="","",J12)</f>
        <v>13. 5. 2019</v>
      </c>
      <c r="K83" s="42"/>
      <c r="L83" s="13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2" customFormat="1" ht="15.15" customHeight="1">
      <c r="A85" s="40"/>
      <c r="B85" s="41"/>
      <c r="C85" s="34" t="s">
        <v>25</v>
      </c>
      <c r="D85" s="42"/>
      <c r="E85" s="42"/>
      <c r="F85" s="29" t="str">
        <f>E15</f>
        <v xml:space="preserve"> </v>
      </c>
      <c r="G85" s="42"/>
      <c r="H85" s="42"/>
      <c r="I85" s="142" t="s">
        <v>30</v>
      </c>
      <c r="J85" s="38" t="str">
        <f>E21</f>
        <v xml:space="preserve"> </v>
      </c>
      <c r="K85" s="42"/>
      <c r="L85" s="139"/>
      <c r="S85" s="40"/>
      <c r="T85" s="40"/>
      <c r="U85" s="40"/>
      <c r="V85" s="40"/>
      <c r="W85" s="40"/>
      <c r="X85" s="40"/>
      <c r="Y85" s="40"/>
      <c r="Z85" s="40"/>
      <c r="AA85" s="40"/>
      <c r="AB85" s="40"/>
      <c r="AC85" s="40"/>
      <c r="AD85" s="40"/>
      <c r="AE85" s="40"/>
    </row>
    <row r="86" s="2" customFormat="1" ht="15.15" customHeight="1">
      <c r="A86" s="40"/>
      <c r="B86" s="41"/>
      <c r="C86" s="34" t="s">
        <v>28</v>
      </c>
      <c r="D86" s="42"/>
      <c r="E86" s="42"/>
      <c r="F86" s="29" t="str">
        <f>IF(E18="","",E18)</f>
        <v>Vyplň údaj</v>
      </c>
      <c r="G86" s="42"/>
      <c r="H86" s="42"/>
      <c r="I86" s="142" t="s">
        <v>32</v>
      </c>
      <c r="J86" s="38" t="str">
        <f>E24</f>
        <v xml:space="preserve"> </v>
      </c>
      <c r="K86" s="42"/>
      <c r="L86" s="139"/>
      <c r="S86" s="40"/>
      <c r="T86" s="40"/>
      <c r="U86" s="40"/>
      <c r="V86" s="40"/>
      <c r="W86" s="40"/>
      <c r="X86" s="40"/>
      <c r="Y86" s="40"/>
      <c r="Z86" s="40"/>
      <c r="AA86" s="40"/>
      <c r="AB86" s="40"/>
      <c r="AC86" s="40"/>
      <c r="AD86" s="40"/>
      <c r="AE86" s="40"/>
    </row>
    <row r="87" s="2" customFormat="1" ht="10.32"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11" customFormat="1" ht="29.28" customHeight="1">
      <c r="A88" s="192"/>
      <c r="B88" s="193"/>
      <c r="C88" s="194" t="s">
        <v>126</v>
      </c>
      <c r="D88" s="195" t="s">
        <v>54</v>
      </c>
      <c r="E88" s="195" t="s">
        <v>50</v>
      </c>
      <c r="F88" s="195" t="s">
        <v>51</v>
      </c>
      <c r="G88" s="195" t="s">
        <v>127</v>
      </c>
      <c r="H88" s="195" t="s">
        <v>128</v>
      </c>
      <c r="I88" s="196" t="s">
        <v>129</v>
      </c>
      <c r="J88" s="195" t="s">
        <v>118</v>
      </c>
      <c r="K88" s="197" t="s">
        <v>130</v>
      </c>
      <c r="L88" s="198"/>
      <c r="M88" s="94" t="s">
        <v>19</v>
      </c>
      <c r="N88" s="95" t="s">
        <v>39</v>
      </c>
      <c r="O88" s="95" t="s">
        <v>131</v>
      </c>
      <c r="P88" s="95" t="s">
        <v>132</v>
      </c>
      <c r="Q88" s="95" t="s">
        <v>133</v>
      </c>
      <c r="R88" s="95" t="s">
        <v>134</v>
      </c>
      <c r="S88" s="95" t="s">
        <v>135</v>
      </c>
      <c r="T88" s="96" t="s">
        <v>136</v>
      </c>
      <c r="U88" s="192"/>
      <c r="V88" s="192"/>
      <c r="W88" s="192"/>
      <c r="X88" s="192"/>
      <c r="Y88" s="192"/>
      <c r="Z88" s="192"/>
      <c r="AA88" s="192"/>
      <c r="AB88" s="192"/>
      <c r="AC88" s="192"/>
      <c r="AD88" s="192"/>
      <c r="AE88" s="192"/>
    </row>
    <row r="89" s="2" customFormat="1" ht="22.8" customHeight="1">
      <c r="A89" s="40"/>
      <c r="B89" s="41"/>
      <c r="C89" s="101" t="s">
        <v>137</v>
      </c>
      <c r="D89" s="42"/>
      <c r="E89" s="42"/>
      <c r="F89" s="42"/>
      <c r="G89" s="42"/>
      <c r="H89" s="42"/>
      <c r="I89" s="138"/>
      <c r="J89" s="199">
        <f>BK89</f>
        <v>0</v>
      </c>
      <c r="K89" s="42"/>
      <c r="L89" s="46"/>
      <c r="M89" s="97"/>
      <c r="N89" s="200"/>
      <c r="O89" s="98"/>
      <c r="P89" s="201">
        <f>P90+P158</f>
        <v>0</v>
      </c>
      <c r="Q89" s="98"/>
      <c r="R89" s="201">
        <f>R90+R158</f>
        <v>22.129899999999999</v>
      </c>
      <c r="S89" s="98"/>
      <c r="T89" s="202">
        <f>T90+T158</f>
        <v>8.1959999999999997</v>
      </c>
      <c r="U89" s="40"/>
      <c r="V89" s="40"/>
      <c r="W89" s="40"/>
      <c r="X89" s="40"/>
      <c r="Y89" s="40"/>
      <c r="Z89" s="40"/>
      <c r="AA89" s="40"/>
      <c r="AB89" s="40"/>
      <c r="AC89" s="40"/>
      <c r="AD89" s="40"/>
      <c r="AE89" s="40"/>
      <c r="AT89" s="19" t="s">
        <v>68</v>
      </c>
      <c r="AU89" s="19" t="s">
        <v>119</v>
      </c>
      <c r="BK89" s="203">
        <f>BK90+BK158</f>
        <v>0</v>
      </c>
    </row>
    <row r="90" s="12" customFormat="1" ht="25.92" customHeight="1">
      <c r="A90" s="12"/>
      <c r="B90" s="204"/>
      <c r="C90" s="205"/>
      <c r="D90" s="206" t="s">
        <v>68</v>
      </c>
      <c r="E90" s="207" t="s">
        <v>191</v>
      </c>
      <c r="F90" s="207" t="s">
        <v>192</v>
      </c>
      <c r="G90" s="205"/>
      <c r="H90" s="205"/>
      <c r="I90" s="208"/>
      <c r="J90" s="209">
        <f>BK90</f>
        <v>0</v>
      </c>
      <c r="K90" s="205"/>
      <c r="L90" s="210"/>
      <c r="M90" s="211"/>
      <c r="N90" s="212"/>
      <c r="O90" s="212"/>
      <c r="P90" s="213">
        <f>P91+P113+P117+P130+P134+P146+P155</f>
        <v>0</v>
      </c>
      <c r="Q90" s="212"/>
      <c r="R90" s="213">
        <f>R91+R113+R117+R130+R134+R146+R155</f>
        <v>22.0459</v>
      </c>
      <c r="S90" s="212"/>
      <c r="T90" s="214">
        <f>T91+T113+T117+T130+T134+T146+T155</f>
        <v>8.1959999999999997</v>
      </c>
      <c r="U90" s="12"/>
      <c r="V90" s="12"/>
      <c r="W90" s="12"/>
      <c r="X90" s="12"/>
      <c r="Y90" s="12"/>
      <c r="Z90" s="12"/>
      <c r="AA90" s="12"/>
      <c r="AB90" s="12"/>
      <c r="AC90" s="12"/>
      <c r="AD90" s="12"/>
      <c r="AE90" s="12"/>
      <c r="AR90" s="215" t="s">
        <v>77</v>
      </c>
      <c r="AT90" s="216" t="s">
        <v>68</v>
      </c>
      <c r="AU90" s="216" t="s">
        <v>69</v>
      </c>
      <c r="AY90" s="215" t="s">
        <v>141</v>
      </c>
      <c r="BK90" s="217">
        <f>BK91+BK113+BK117+BK130+BK134+BK146+BK155</f>
        <v>0</v>
      </c>
    </row>
    <row r="91" s="12" customFormat="1" ht="22.8" customHeight="1">
      <c r="A91" s="12"/>
      <c r="B91" s="204"/>
      <c r="C91" s="205"/>
      <c r="D91" s="206" t="s">
        <v>68</v>
      </c>
      <c r="E91" s="218" t="s">
        <v>77</v>
      </c>
      <c r="F91" s="218" t="s">
        <v>193</v>
      </c>
      <c r="G91" s="205"/>
      <c r="H91" s="205"/>
      <c r="I91" s="208"/>
      <c r="J91" s="219">
        <f>BK91</f>
        <v>0</v>
      </c>
      <c r="K91" s="205"/>
      <c r="L91" s="210"/>
      <c r="M91" s="211"/>
      <c r="N91" s="212"/>
      <c r="O91" s="212"/>
      <c r="P91" s="213">
        <f>SUM(P92:P112)</f>
        <v>0</v>
      </c>
      <c r="Q91" s="212"/>
      <c r="R91" s="213">
        <f>SUM(R92:R112)</f>
        <v>0</v>
      </c>
      <c r="S91" s="212"/>
      <c r="T91" s="214">
        <f>SUM(T92:T112)</f>
        <v>8.1959999999999997</v>
      </c>
      <c r="U91" s="12"/>
      <c r="V91" s="12"/>
      <c r="W91" s="12"/>
      <c r="X91" s="12"/>
      <c r="Y91" s="12"/>
      <c r="Z91" s="12"/>
      <c r="AA91" s="12"/>
      <c r="AB91" s="12"/>
      <c r="AC91" s="12"/>
      <c r="AD91" s="12"/>
      <c r="AE91" s="12"/>
      <c r="AR91" s="215" t="s">
        <v>77</v>
      </c>
      <c r="AT91" s="216" t="s">
        <v>68</v>
      </c>
      <c r="AU91" s="216" t="s">
        <v>77</v>
      </c>
      <c r="AY91" s="215" t="s">
        <v>141</v>
      </c>
      <c r="BK91" s="217">
        <f>SUM(BK92:BK112)</f>
        <v>0</v>
      </c>
    </row>
    <row r="92" s="2" customFormat="1" ht="24" customHeight="1">
      <c r="A92" s="40"/>
      <c r="B92" s="41"/>
      <c r="C92" s="220" t="s">
        <v>77</v>
      </c>
      <c r="D92" s="220" t="s">
        <v>144</v>
      </c>
      <c r="E92" s="221" t="s">
        <v>447</v>
      </c>
      <c r="F92" s="222" t="s">
        <v>448</v>
      </c>
      <c r="G92" s="223" t="s">
        <v>196</v>
      </c>
      <c r="H92" s="224">
        <v>12</v>
      </c>
      <c r="I92" s="225"/>
      <c r="J92" s="226">
        <f>ROUND(I92*H92,2)</f>
        <v>0</v>
      </c>
      <c r="K92" s="222" t="s">
        <v>197</v>
      </c>
      <c r="L92" s="46"/>
      <c r="M92" s="227" t="s">
        <v>19</v>
      </c>
      <c r="N92" s="228" t="s">
        <v>40</v>
      </c>
      <c r="O92" s="86"/>
      <c r="P92" s="229">
        <f>O92*H92</f>
        <v>0</v>
      </c>
      <c r="Q92" s="229">
        <v>0</v>
      </c>
      <c r="R92" s="229">
        <f>Q92*H92</f>
        <v>0</v>
      </c>
      <c r="S92" s="229">
        <v>0.44</v>
      </c>
      <c r="T92" s="230">
        <f>S92*H92</f>
        <v>5.2800000000000002</v>
      </c>
      <c r="U92" s="40"/>
      <c r="V92" s="40"/>
      <c r="W92" s="40"/>
      <c r="X92" s="40"/>
      <c r="Y92" s="40"/>
      <c r="Z92" s="40"/>
      <c r="AA92" s="40"/>
      <c r="AB92" s="40"/>
      <c r="AC92" s="40"/>
      <c r="AD92" s="40"/>
      <c r="AE92" s="40"/>
      <c r="AR92" s="231" t="s">
        <v>161</v>
      </c>
      <c r="AT92" s="231" t="s">
        <v>144</v>
      </c>
      <c r="AU92" s="231" t="s">
        <v>79</v>
      </c>
      <c r="AY92" s="19" t="s">
        <v>141</v>
      </c>
      <c r="BE92" s="232">
        <f>IF(N92="základní",J92,0)</f>
        <v>0</v>
      </c>
      <c r="BF92" s="232">
        <f>IF(N92="snížená",J92,0)</f>
        <v>0</v>
      </c>
      <c r="BG92" s="232">
        <f>IF(N92="zákl. přenesená",J92,0)</f>
        <v>0</v>
      </c>
      <c r="BH92" s="232">
        <f>IF(N92="sníž. přenesená",J92,0)</f>
        <v>0</v>
      </c>
      <c r="BI92" s="232">
        <f>IF(N92="nulová",J92,0)</f>
        <v>0</v>
      </c>
      <c r="BJ92" s="19" t="s">
        <v>77</v>
      </c>
      <c r="BK92" s="232">
        <f>ROUND(I92*H92,2)</f>
        <v>0</v>
      </c>
      <c r="BL92" s="19" t="s">
        <v>161</v>
      </c>
      <c r="BM92" s="231" t="s">
        <v>449</v>
      </c>
    </row>
    <row r="93" s="2" customFormat="1">
      <c r="A93" s="40"/>
      <c r="B93" s="41"/>
      <c r="C93" s="42"/>
      <c r="D93" s="235" t="s">
        <v>199</v>
      </c>
      <c r="E93" s="42"/>
      <c r="F93" s="250" t="s">
        <v>200</v>
      </c>
      <c r="G93" s="42"/>
      <c r="H93" s="42"/>
      <c r="I93" s="138"/>
      <c r="J93" s="42"/>
      <c r="K93" s="42"/>
      <c r="L93" s="46"/>
      <c r="M93" s="251"/>
      <c r="N93" s="252"/>
      <c r="O93" s="86"/>
      <c r="P93" s="86"/>
      <c r="Q93" s="86"/>
      <c r="R93" s="86"/>
      <c r="S93" s="86"/>
      <c r="T93" s="87"/>
      <c r="U93" s="40"/>
      <c r="V93" s="40"/>
      <c r="W93" s="40"/>
      <c r="X93" s="40"/>
      <c r="Y93" s="40"/>
      <c r="Z93" s="40"/>
      <c r="AA93" s="40"/>
      <c r="AB93" s="40"/>
      <c r="AC93" s="40"/>
      <c r="AD93" s="40"/>
      <c r="AE93" s="40"/>
      <c r="AT93" s="19" t="s">
        <v>199</v>
      </c>
      <c r="AU93" s="19" t="s">
        <v>79</v>
      </c>
    </row>
    <row r="94" s="2" customFormat="1" ht="24" customHeight="1">
      <c r="A94" s="40"/>
      <c r="B94" s="41"/>
      <c r="C94" s="220" t="s">
        <v>79</v>
      </c>
      <c r="D94" s="220" t="s">
        <v>144</v>
      </c>
      <c r="E94" s="221" t="s">
        <v>203</v>
      </c>
      <c r="F94" s="222" t="s">
        <v>204</v>
      </c>
      <c r="G94" s="223" t="s">
        <v>196</v>
      </c>
      <c r="H94" s="224">
        <v>12</v>
      </c>
      <c r="I94" s="225"/>
      <c r="J94" s="226">
        <f>ROUND(I94*H94,2)</f>
        <v>0</v>
      </c>
      <c r="K94" s="222" t="s">
        <v>197</v>
      </c>
      <c r="L94" s="46"/>
      <c r="M94" s="227" t="s">
        <v>19</v>
      </c>
      <c r="N94" s="228" t="s">
        <v>40</v>
      </c>
      <c r="O94" s="86"/>
      <c r="P94" s="229">
        <f>O94*H94</f>
        <v>0</v>
      </c>
      <c r="Q94" s="229">
        <v>0</v>
      </c>
      <c r="R94" s="229">
        <f>Q94*H94</f>
        <v>0</v>
      </c>
      <c r="S94" s="229">
        <v>0.098000000000000004</v>
      </c>
      <c r="T94" s="230">
        <f>S94*H94</f>
        <v>1.1760000000000002</v>
      </c>
      <c r="U94" s="40"/>
      <c r="V94" s="40"/>
      <c r="W94" s="40"/>
      <c r="X94" s="40"/>
      <c r="Y94" s="40"/>
      <c r="Z94" s="40"/>
      <c r="AA94" s="40"/>
      <c r="AB94" s="40"/>
      <c r="AC94" s="40"/>
      <c r="AD94" s="40"/>
      <c r="AE94" s="40"/>
      <c r="AR94" s="231" t="s">
        <v>161</v>
      </c>
      <c r="AT94" s="231" t="s">
        <v>144</v>
      </c>
      <c r="AU94" s="231" t="s">
        <v>79</v>
      </c>
      <c r="AY94" s="19" t="s">
        <v>141</v>
      </c>
      <c r="BE94" s="232">
        <f>IF(N94="základní",J94,0)</f>
        <v>0</v>
      </c>
      <c r="BF94" s="232">
        <f>IF(N94="snížená",J94,0)</f>
        <v>0</v>
      </c>
      <c r="BG94" s="232">
        <f>IF(N94="zákl. přenesená",J94,0)</f>
        <v>0</v>
      </c>
      <c r="BH94" s="232">
        <f>IF(N94="sníž. přenesená",J94,0)</f>
        <v>0</v>
      </c>
      <c r="BI94" s="232">
        <f>IF(N94="nulová",J94,0)</f>
        <v>0</v>
      </c>
      <c r="BJ94" s="19" t="s">
        <v>77</v>
      </c>
      <c r="BK94" s="232">
        <f>ROUND(I94*H94,2)</f>
        <v>0</v>
      </c>
      <c r="BL94" s="19" t="s">
        <v>161</v>
      </c>
      <c r="BM94" s="231" t="s">
        <v>450</v>
      </c>
    </row>
    <row r="95" s="2" customFormat="1">
      <c r="A95" s="40"/>
      <c r="B95" s="41"/>
      <c r="C95" s="42"/>
      <c r="D95" s="235" t="s">
        <v>199</v>
      </c>
      <c r="E95" s="42"/>
      <c r="F95" s="250" t="s">
        <v>200</v>
      </c>
      <c r="G95" s="42"/>
      <c r="H95" s="42"/>
      <c r="I95" s="138"/>
      <c r="J95" s="42"/>
      <c r="K95" s="42"/>
      <c r="L95" s="46"/>
      <c r="M95" s="251"/>
      <c r="N95" s="252"/>
      <c r="O95" s="86"/>
      <c r="P95" s="86"/>
      <c r="Q95" s="86"/>
      <c r="R95" s="86"/>
      <c r="S95" s="86"/>
      <c r="T95" s="87"/>
      <c r="U95" s="40"/>
      <c r="V95" s="40"/>
      <c r="W95" s="40"/>
      <c r="X95" s="40"/>
      <c r="Y95" s="40"/>
      <c r="Z95" s="40"/>
      <c r="AA95" s="40"/>
      <c r="AB95" s="40"/>
      <c r="AC95" s="40"/>
      <c r="AD95" s="40"/>
      <c r="AE95" s="40"/>
      <c r="AT95" s="19" t="s">
        <v>199</v>
      </c>
      <c r="AU95" s="19" t="s">
        <v>79</v>
      </c>
    </row>
    <row r="96" s="13" customFormat="1">
      <c r="A96" s="13"/>
      <c r="B96" s="233"/>
      <c r="C96" s="234"/>
      <c r="D96" s="235" t="s">
        <v>170</v>
      </c>
      <c r="E96" s="236" t="s">
        <v>19</v>
      </c>
      <c r="F96" s="237" t="s">
        <v>262</v>
      </c>
      <c r="G96" s="234"/>
      <c r="H96" s="238">
        <v>12</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170</v>
      </c>
      <c r="AU96" s="244" t="s">
        <v>79</v>
      </c>
      <c r="AV96" s="13" t="s">
        <v>79</v>
      </c>
      <c r="AW96" s="13" t="s">
        <v>31</v>
      </c>
      <c r="AX96" s="13" t="s">
        <v>77</v>
      </c>
      <c r="AY96" s="244" t="s">
        <v>141</v>
      </c>
    </row>
    <row r="97" s="2" customFormat="1" ht="24" customHeight="1">
      <c r="A97" s="40"/>
      <c r="B97" s="41"/>
      <c r="C97" s="220" t="s">
        <v>155</v>
      </c>
      <c r="D97" s="220" t="s">
        <v>144</v>
      </c>
      <c r="E97" s="221" t="s">
        <v>451</v>
      </c>
      <c r="F97" s="222" t="s">
        <v>452</v>
      </c>
      <c r="G97" s="223" t="s">
        <v>295</v>
      </c>
      <c r="H97" s="224">
        <v>6</v>
      </c>
      <c r="I97" s="225"/>
      <c r="J97" s="226">
        <f>ROUND(I97*H97,2)</f>
        <v>0</v>
      </c>
      <c r="K97" s="222" t="s">
        <v>197</v>
      </c>
      <c r="L97" s="46"/>
      <c r="M97" s="227" t="s">
        <v>19</v>
      </c>
      <c r="N97" s="228" t="s">
        <v>40</v>
      </c>
      <c r="O97" s="86"/>
      <c r="P97" s="229">
        <f>O97*H97</f>
        <v>0</v>
      </c>
      <c r="Q97" s="229">
        <v>0</v>
      </c>
      <c r="R97" s="229">
        <f>Q97*H97</f>
        <v>0</v>
      </c>
      <c r="S97" s="229">
        <v>0.28999999999999998</v>
      </c>
      <c r="T97" s="230">
        <f>S97*H97</f>
        <v>1.7399999999999998</v>
      </c>
      <c r="U97" s="40"/>
      <c r="V97" s="40"/>
      <c r="W97" s="40"/>
      <c r="X97" s="40"/>
      <c r="Y97" s="40"/>
      <c r="Z97" s="40"/>
      <c r="AA97" s="40"/>
      <c r="AB97" s="40"/>
      <c r="AC97" s="40"/>
      <c r="AD97" s="40"/>
      <c r="AE97" s="40"/>
      <c r="AR97" s="231" t="s">
        <v>161</v>
      </c>
      <c r="AT97" s="231" t="s">
        <v>144</v>
      </c>
      <c r="AU97" s="231" t="s">
        <v>79</v>
      </c>
      <c r="AY97" s="19" t="s">
        <v>141</v>
      </c>
      <c r="BE97" s="232">
        <f>IF(N97="základní",J97,0)</f>
        <v>0</v>
      </c>
      <c r="BF97" s="232">
        <f>IF(N97="snížená",J97,0)</f>
        <v>0</v>
      </c>
      <c r="BG97" s="232">
        <f>IF(N97="zákl. přenesená",J97,0)</f>
        <v>0</v>
      </c>
      <c r="BH97" s="232">
        <f>IF(N97="sníž. přenesená",J97,0)</f>
        <v>0</v>
      </c>
      <c r="BI97" s="232">
        <f>IF(N97="nulová",J97,0)</f>
        <v>0</v>
      </c>
      <c r="BJ97" s="19" t="s">
        <v>77</v>
      </c>
      <c r="BK97" s="232">
        <f>ROUND(I97*H97,2)</f>
        <v>0</v>
      </c>
      <c r="BL97" s="19" t="s">
        <v>161</v>
      </c>
      <c r="BM97" s="231" t="s">
        <v>453</v>
      </c>
    </row>
    <row r="98" s="2" customFormat="1">
      <c r="A98" s="40"/>
      <c r="B98" s="41"/>
      <c r="C98" s="42"/>
      <c r="D98" s="235" t="s">
        <v>199</v>
      </c>
      <c r="E98" s="42"/>
      <c r="F98" s="250" t="s">
        <v>454</v>
      </c>
      <c r="G98" s="42"/>
      <c r="H98" s="42"/>
      <c r="I98" s="138"/>
      <c r="J98" s="42"/>
      <c r="K98" s="42"/>
      <c r="L98" s="46"/>
      <c r="M98" s="251"/>
      <c r="N98" s="252"/>
      <c r="O98" s="86"/>
      <c r="P98" s="86"/>
      <c r="Q98" s="86"/>
      <c r="R98" s="86"/>
      <c r="S98" s="86"/>
      <c r="T98" s="87"/>
      <c r="U98" s="40"/>
      <c r="V98" s="40"/>
      <c r="W98" s="40"/>
      <c r="X98" s="40"/>
      <c r="Y98" s="40"/>
      <c r="Z98" s="40"/>
      <c r="AA98" s="40"/>
      <c r="AB98" s="40"/>
      <c r="AC98" s="40"/>
      <c r="AD98" s="40"/>
      <c r="AE98" s="40"/>
      <c r="AT98" s="19" t="s">
        <v>199</v>
      </c>
      <c r="AU98" s="19" t="s">
        <v>79</v>
      </c>
    </row>
    <row r="99" s="2" customFormat="1" ht="24" customHeight="1">
      <c r="A99" s="40"/>
      <c r="B99" s="41"/>
      <c r="C99" s="220" t="s">
        <v>161</v>
      </c>
      <c r="D99" s="220" t="s">
        <v>144</v>
      </c>
      <c r="E99" s="221" t="s">
        <v>239</v>
      </c>
      <c r="F99" s="222" t="s">
        <v>240</v>
      </c>
      <c r="G99" s="223" t="s">
        <v>224</v>
      </c>
      <c r="H99" s="224">
        <v>1.8</v>
      </c>
      <c r="I99" s="225"/>
      <c r="J99" s="226">
        <f>ROUND(I99*H99,2)</f>
        <v>0</v>
      </c>
      <c r="K99" s="222" t="s">
        <v>197</v>
      </c>
      <c r="L99" s="46"/>
      <c r="M99" s="227" t="s">
        <v>19</v>
      </c>
      <c r="N99" s="228" t="s">
        <v>40</v>
      </c>
      <c r="O99" s="86"/>
      <c r="P99" s="229">
        <f>O99*H99</f>
        <v>0</v>
      </c>
      <c r="Q99" s="229">
        <v>0</v>
      </c>
      <c r="R99" s="229">
        <f>Q99*H99</f>
        <v>0</v>
      </c>
      <c r="S99" s="229">
        <v>0</v>
      </c>
      <c r="T99" s="230">
        <f>S99*H99</f>
        <v>0</v>
      </c>
      <c r="U99" s="40"/>
      <c r="V99" s="40"/>
      <c r="W99" s="40"/>
      <c r="X99" s="40"/>
      <c r="Y99" s="40"/>
      <c r="Z99" s="40"/>
      <c r="AA99" s="40"/>
      <c r="AB99" s="40"/>
      <c r="AC99" s="40"/>
      <c r="AD99" s="40"/>
      <c r="AE99" s="40"/>
      <c r="AR99" s="231" t="s">
        <v>161</v>
      </c>
      <c r="AT99" s="231" t="s">
        <v>144</v>
      </c>
      <c r="AU99" s="231" t="s">
        <v>79</v>
      </c>
      <c r="AY99" s="19" t="s">
        <v>141</v>
      </c>
      <c r="BE99" s="232">
        <f>IF(N99="základní",J99,0)</f>
        <v>0</v>
      </c>
      <c r="BF99" s="232">
        <f>IF(N99="snížená",J99,0)</f>
        <v>0</v>
      </c>
      <c r="BG99" s="232">
        <f>IF(N99="zákl. přenesená",J99,0)</f>
        <v>0</v>
      </c>
      <c r="BH99" s="232">
        <f>IF(N99="sníž. přenesená",J99,0)</f>
        <v>0</v>
      </c>
      <c r="BI99" s="232">
        <f>IF(N99="nulová",J99,0)</f>
        <v>0</v>
      </c>
      <c r="BJ99" s="19" t="s">
        <v>77</v>
      </c>
      <c r="BK99" s="232">
        <f>ROUND(I99*H99,2)</f>
        <v>0</v>
      </c>
      <c r="BL99" s="19" t="s">
        <v>161</v>
      </c>
      <c r="BM99" s="231" t="s">
        <v>455</v>
      </c>
    </row>
    <row r="100" s="2" customFormat="1">
      <c r="A100" s="40"/>
      <c r="B100" s="41"/>
      <c r="C100" s="42"/>
      <c r="D100" s="235" t="s">
        <v>199</v>
      </c>
      <c r="E100" s="42"/>
      <c r="F100" s="250" t="s">
        <v>242</v>
      </c>
      <c r="G100" s="42"/>
      <c r="H100" s="42"/>
      <c r="I100" s="138"/>
      <c r="J100" s="42"/>
      <c r="K100" s="42"/>
      <c r="L100" s="46"/>
      <c r="M100" s="251"/>
      <c r="N100" s="252"/>
      <c r="O100" s="86"/>
      <c r="P100" s="86"/>
      <c r="Q100" s="86"/>
      <c r="R100" s="86"/>
      <c r="S100" s="86"/>
      <c r="T100" s="87"/>
      <c r="U100" s="40"/>
      <c r="V100" s="40"/>
      <c r="W100" s="40"/>
      <c r="X100" s="40"/>
      <c r="Y100" s="40"/>
      <c r="Z100" s="40"/>
      <c r="AA100" s="40"/>
      <c r="AB100" s="40"/>
      <c r="AC100" s="40"/>
      <c r="AD100" s="40"/>
      <c r="AE100" s="40"/>
      <c r="AT100" s="19" t="s">
        <v>199</v>
      </c>
      <c r="AU100" s="19" t="s">
        <v>79</v>
      </c>
    </row>
    <row r="101" s="13" customFormat="1">
      <c r="A101" s="13"/>
      <c r="B101" s="233"/>
      <c r="C101" s="234"/>
      <c r="D101" s="235" t="s">
        <v>170</v>
      </c>
      <c r="E101" s="236" t="s">
        <v>19</v>
      </c>
      <c r="F101" s="237" t="s">
        <v>456</v>
      </c>
      <c r="G101" s="234"/>
      <c r="H101" s="238">
        <v>1.8</v>
      </c>
      <c r="I101" s="239"/>
      <c r="J101" s="234"/>
      <c r="K101" s="234"/>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79</v>
      </c>
      <c r="AV101" s="13" t="s">
        <v>79</v>
      </c>
      <c r="AW101" s="13" t="s">
        <v>31</v>
      </c>
      <c r="AX101" s="13" t="s">
        <v>77</v>
      </c>
      <c r="AY101" s="244" t="s">
        <v>141</v>
      </c>
    </row>
    <row r="102" s="2" customFormat="1" ht="36" customHeight="1">
      <c r="A102" s="40"/>
      <c r="B102" s="41"/>
      <c r="C102" s="220" t="s">
        <v>140</v>
      </c>
      <c r="D102" s="220" t="s">
        <v>144</v>
      </c>
      <c r="E102" s="221" t="s">
        <v>245</v>
      </c>
      <c r="F102" s="222" t="s">
        <v>246</v>
      </c>
      <c r="G102" s="223" t="s">
        <v>224</v>
      </c>
      <c r="H102" s="224">
        <v>9</v>
      </c>
      <c r="I102" s="225"/>
      <c r="J102" s="226">
        <f>ROUND(I102*H102,2)</f>
        <v>0</v>
      </c>
      <c r="K102" s="222" t="s">
        <v>197</v>
      </c>
      <c r="L102" s="46"/>
      <c r="M102" s="227" t="s">
        <v>19</v>
      </c>
      <c r="N102" s="228" t="s">
        <v>40</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161</v>
      </c>
      <c r="AT102" s="231" t="s">
        <v>144</v>
      </c>
      <c r="AU102" s="231" t="s">
        <v>79</v>
      </c>
      <c r="AY102" s="19" t="s">
        <v>141</v>
      </c>
      <c r="BE102" s="232">
        <f>IF(N102="základní",J102,0)</f>
        <v>0</v>
      </c>
      <c r="BF102" s="232">
        <f>IF(N102="snížená",J102,0)</f>
        <v>0</v>
      </c>
      <c r="BG102" s="232">
        <f>IF(N102="zákl. přenesená",J102,0)</f>
        <v>0</v>
      </c>
      <c r="BH102" s="232">
        <f>IF(N102="sníž. přenesená",J102,0)</f>
        <v>0</v>
      </c>
      <c r="BI102" s="232">
        <f>IF(N102="nulová",J102,0)</f>
        <v>0</v>
      </c>
      <c r="BJ102" s="19" t="s">
        <v>77</v>
      </c>
      <c r="BK102" s="232">
        <f>ROUND(I102*H102,2)</f>
        <v>0</v>
      </c>
      <c r="BL102" s="19" t="s">
        <v>161</v>
      </c>
      <c r="BM102" s="231" t="s">
        <v>457</v>
      </c>
    </row>
    <row r="103" s="2" customFormat="1">
      <c r="A103" s="40"/>
      <c r="B103" s="41"/>
      <c r="C103" s="42"/>
      <c r="D103" s="235" t="s">
        <v>199</v>
      </c>
      <c r="E103" s="42"/>
      <c r="F103" s="250" t="s">
        <v>242</v>
      </c>
      <c r="G103" s="42"/>
      <c r="H103" s="42"/>
      <c r="I103" s="138"/>
      <c r="J103" s="42"/>
      <c r="K103" s="42"/>
      <c r="L103" s="46"/>
      <c r="M103" s="251"/>
      <c r="N103" s="252"/>
      <c r="O103" s="86"/>
      <c r="P103" s="86"/>
      <c r="Q103" s="86"/>
      <c r="R103" s="86"/>
      <c r="S103" s="86"/>
      <c r="T103" s="87"/>
      <c r="U103" s="40"/>
      <c r="V103" s="40"/>
      <c r="W103" s="40"/>
      <c r="X103" s="40"/>
      <c r="Y103" s="40"/>
      <c r="Z103" s="40"/>
      <c r="AA103" s="40"/>
      <c r="AB103" s="40"/>
      <c r="AC103" s="40"/>
      <c r="AD103" s="40"/>
      <c r="AE103" s="40"/>
      <c r="AT103" s="19" t="s">
        <v>199</v>
      </c>
      <c r="AU103" s="19" t="s">
        <v>79</v>
      </c>
    </row>
    <row r="104" s="13" customFormat="1">
      <c r="A104" s="13"/>
      <c r="B104" s="233"/>
      <c r="C104" s="234"/>
      <c r="D104" s="235" t="s">
        <v>170</v>
      </c>
      <c r="E104" s="236" t="s">
        <v>19</v>
      </c>
      <c r="F104" s="237" t="s">
        <v>458</v>
      </c>
      <c r="G104" s="234"/>
      <c r="H104" s="238">
        <v>1.8</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79</v>
      </c>
      <c r="AV104" s="13" t="s">
        <v>79</v>
      </c>
      <c r="AW104" s="13" t="s">
        <v>31</v>
      </c>
      <c r="AX104" s="13" t="s">
        <v>77</v>
      </c>
      <c r="AY104" s="244" t="s">
        <v>141</v>
      </c>
    </row>
    <row r="105" s="13" customFormat="1">
      <c r="A105" s="13"/>
      <c r="B105" s="233"/>
      <c r="C105" s="234"/>
      <c r="D105" s="235" t="s">
        <v>170</v>
      </c>
      <c r="E105" s="234"/>
      <c r="F105" s="237" t="s">
        <v>459</v>
      </c>
      <c r="G105" s="234"/>
      <c r="H105" s="238">
        <v>9</v>
      </c>
      <c r="I105" s="239"/>
      <c r="J105" s="234"/>
      <c r="K105" s="234"/>
      <c r="L105" s="240"/>
      <c r="M105" s="241"/>
      <c r="N105" s="242"/>
      <c r="O105" s="242"/>
      <c r="P105" s="242"/>
      <c r="Q105" s="242"/>
      <c r="R105" s="242"/>
      <c r="S105" s="242"/>
      <c r="T105" s="243"/>
      <c r="U105" s="13"/>
      <c r="V105" s="13"/>
      <c r="W105" s="13"/>
      <c r="X105" s="13"/>
      <c r="Y105" s="13"/>
      <c r="Z105" s="13"/>
      <c r="AA105" s="13"/>
      <c r="AB105" s="13"/>
      <c r="AC105" s="13"/>
      <c r="AD105" s="13"/>
      <c r="AE105" s="13"/>
      <c r="AT105" s="244" t="s">
        <v>170</v>
      </c>
      <c r="AU105" s="244" t="s">
        <v>79</v>
      </c>
      <c r="AV105" s="13" t="s">
        <v>79</v>
      </c>
      <c r="AW105" s="13" t="s">
        <v>4</v>
      </c>
      <c r="AX105" s="13" t="s">
        <v>77</v>
      </c>
      <c r="AY105" s="244" t="s">
        <v>141</v>
      </c>
    </row>
    <row r="106" s="2" customFormat="1" ht="16.5" customHeight="1">
      <c r="A106" s="40"/>
      <c r="B106" s="41"/>
      <c r="C106" s="220" t="s">
        <v>172</v>
      </c>
      <c r="D106" s="220" t="s">
        <v>144</v>
      </c>
      <c r="E106" s="221" t="s">
        <v>250</v>
      </c>
      <c r="F106" s="222" t="s">
        <v>251</v>
      </c>
      <c r="G106" s="223" t="s">
        <v>224</v>
      </c>
      <c r="H106" s="224">
        <v>1.8</v>
      </c>
      <c r="I106" s="225"/>
      <c r="J106" s="226">
        <f>ROUND(I106*H106,2)</f>
        <v>0</v>
      </c>
      <c r="K106" s="222" t="s">
        <v>197</v>
      </c>
      <c r="L106" s="46"/>
      <c r="M106" s="227" t="s">
        <v>19</v>
      </c>
      <c r="N106" s="228" t="s">
        <v>40</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161</v>
      </c>
      <c r="AT106" s="231" t="s">
        <v>144</v>
      </c>
      <c r="AU106" s="231" t="s">
        <v>79</v>
      </c>
      <c r="AY106" s="19" t="s">
        <v>141</v>
      </c>
      <c r="BE106" s="232">
        <f>IF(N106="základní",J106,0)</f>
        <v>0</v>
      </c>
      <c r="BF106" s="232">
        <f>IF(N106="snížená",J106,0)</f>
        <v>0</v>
      </c>
      <c r="BG106" s="232">
        <f>IF(N106="zákl. přenesená",J106,0)</f>
        <v>0</v>
      </c>
      <c r="BH106" s="232">
        <f>IF(N106="sníž. přenesená",J106,0)</f>
        <v>0</v>
      </c>
      <c r="BI106" s="232">
        <f>IF(N106="nulová",J106,0)</f>
        <v>0</v>
      </c>
      <c r="BJ106" s="19" t="s">
        <v>77</v>
      </c>
      <c r="BK106" s="232">
        <f>ROUND(I106*H106,2)</f>
        <v>0</v>
      </c>
      <c r="BL106" s="19" t="s">
        <v>161</v>
      </c>
      <c r="BM106" s="231" t="s">
        <v>460</v>
      </c>
    </row>
    <row r="107" s="2" customFormat="1">
      <c r="A107" s="40"/>
      <c r="B107" s="41"/>
      <c r="C107" s="42"/>
      <c r="D107" s="235" t="s">
        <v>199</v>
      </c>
      <c r="E107" s="42"/>
      <c r="F107" s="250" t="s">
        <v>253</v>
      </c>
      <c r="G107" s="42"/>
      <c r="H107" s="42"/>
      <c r="I107" s="138"/>
      <c r="J107" s="42"/>
      <c r="K107" s="42"/>
      <c r="L107" s="46"/>
      <c r="M107" s="251"/>
      <c r="N107" s="252"/>
      <c r="O107" s="86"/>
      <c r="P107" s="86"/>
      <c r="Q107" s="86"/>
      <c r="R107" s="86"/>
      <c r="S107" s="86"/>
      <c r="T107" s="87"/>
      <c r="U107" s="40"/>
      <c r="V107" s="40"/>
      <c r="W107" s="40"/>
      <c r="X107" s="40"/>
      <c r="Y107" s="40"/>
      <c r="Z107" s="40"/>
      <c r="AA107" s="40"/>
      <c r="AB107" s="40"/>
      <c r="AC107" s="40"/>
      <c r="AD107" s="40"/>
      <c r="AE107" s="40"/>
      <c r="AT107" s="19" t="s">
        <v>199</v>
      </c>
      <c r="AU107" s="19" t="s">
        <v>79</v>
      </c>
    </row>
    <row r="108" s="2" customFormat="1" ht="24" customHeight="1">
      <c r="A108" s="40"/>
      <c r="B108" s="41"/>
      <c r="C108" s="220" t="s">
        <v>179</v>
      </c>
      <c r="D108" s="220" t="s">
        <v>144</v>
      </c>
      <c r="E108" s="221" t="s">
        <v>255</v>
      </c>
      <c r="F108" s="222" t="s">
        <v>256</v>
      </c>
      <c r="G108" s="223" t="s">
        <v>257</v>
      </c>
      <c r="H108" s="224">
        <v>3.4199999999999999</v>
      </c>
      <c r="I108" s="225"/>
      <c r="J108" s="226">
        <f>ROUND(I108*H108,2)</f>
        <v>0</v>
      </c>
      <c r="K108" s="222" t="s">
        <v>197</v>
      </c>
      <c r="L108" s="46"/>
      <c r="M108" s="227" t="s">
        <v>19</v>
      </c>
      <c r="N108" s="228" t="s">
        <v>40</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161</v>
      </c>
      <c r="AT108" s="231" t="s">
        <v>144</v>
      </c>
      <c r="AU108" s="231" t="s">
        <v>79</v>
      </c>
      <c r="AY108" s="19" t="s">
        <v>141</v>
      </c>
      <c r="BE108" s="232">
        <f>IF(N108="základní",J108,0)</f>
        <v>0</v>
      </c>
      <c r="BF108" s="232">
        <f>IF(N108="snížená",J108,0)</f>
        <v>0</v>
      </c>
      <c r="BG108" s="232">
        <f>IF(N108="zákl. přenesená",J108,0)</f>
        <v>0</v>
      </c>
      <c r="BH108" s="232">
        <f>IF(N108="sníž. přenesená",J108,0)</f>
        <v>0</v>
      </c>
      <c r="BI108" s="232">
        <f>IF(N108="nulová",J108,0)</f>
        <v>0</v>
      </c>
      <c r="BJ108" s="19" t="s">
        <v>77</v>
      </c>
      <c r="BK108" s="232">
        <f>ROUND(I108*H108,2)</f>
        <v>0</v>
      </c>
      <c r="BL108" s="19" t="s">
        <v>161</v>
      </c>
      <c r="BM108" s="231" t="s">
        <v>461</v>
      </c>
    </row>
    <row r="109" s="2" customFormat="1">
      <c r="A109" s="40"/>
      <c r="B109" s="41"/>
      <c r="C109" s="42"/>
      <c r="D109" s="235" t="s">
        <v>199</v>
      </c>
      <c r="E109" s="42"/>
      <c r="F109" s="250" t="s">
        <v>259</v>
      </c>
      <c r="G109" s="42"/>
      <c r="H109" s="42"/>
      <c r="I109" s="138"/>
      <c r="J109" s="42"/>
      <c r="K109" s="42"/>
      <c r="L109" s="46"/>
      <c r="M109" s="251"/>
      <c r="N109" s="252"/>
      <c r="O109" s="86"/>
      <c r="P109" s="86"/>
      <c r="Q109" s="86"/>
      <c r="R109" s="86"/>
      <c r="S109" s="86"/>
      <c r="T109" s="87"/>
      <c r="U109" s="40"/>
      <c r="V109" s="40"/>
      <c r="W109" s="40"/>
      <c r="X109" s="40"/>
      <c r="Y109" s="40"/>
      <c r="Z109" s="40"/>
      <c r="AA109" s="40"/>
      <c r="AB109" s="40"/>
      <c r="AC109" s="40"/>
      <c r="AD109" s="40"/>
      <c r="AE109" s="40"/>
      <c r="AT109" s="19" t="s">
        <v>199</v>
      </c>
      <c r="AU109" s="19" t="s">
        <v>79</v>
      </c>
    </row>
    <row r="110" s="13" customFormat="1">
      <c r="A110" s="13"/>
      <c r="B110" s="233"/>
      <c r="C110" s="234"/>
      <c r="D110" s="235" t="s">
        <v>170</v>
      </c>
      <c r="E110" s="236" t="s">
        <v>19</v>
      </c>
      <c r="F110" s="237" t="s">
        <v>462</v>
      </c>
      <c r="G110" s="234"/>
      <c r="H110" s="238">
        <v>3.4199999999999999</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79</v>
      </c>
      <c r="AV110" s="13" t="s">
        <v>79</v>
      </c>
      <c r="AW110" s="13" t="s">
        <v>31</v>
      </c>
      <c r="AX110" s="13" t="s">
        <v>77</v>
      </c>
      <c r="AY110" s="244" t="s">
        <v>141</v>
      </c>
    </row>
    <row r="111" s="2" customFormat="1" ht="16.5" customHeight="1">
      <c r="A111" s="40"/>
      <c r="B111" s="41"/>
      <c r="C111" s="220" t="s">
        <v>238</v>
      </c>
      <c r="D111" s="220" t="s">
        <v>144</v>
      </c>
      <c r="E111" s="221" t="s">
        <v>463</v>
      </c>
      <c r="F111" s="222" t="s">
        <v>464</v>
      </c>
      <c r="G111" s="223" t="s">
        <v>196</v>
      </c>
      <c r="H111" s="224">
        <v>12</v>
      </c>
      <c r="I111" s="225"/>
      <c r="J111" s="226">
        <f>ROUND(I111*H111,2)</f>
        <v>0</v>
      </c>
      <c r="K111" s="222" t="s">
        <v>197</v>
      </c>
      <c r="L111" s="46"/>
      <c r="M111" s="227" t="s">
        <v>19</v>
      </c>
      <c r="N111" s="228" t="s">
        <v>40</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161</v>
      </c>
      <c r="AT111" s="231" t="s">
        <v>144</v>
      </c>
      <c r="AU111" s="231" t="s">
        <v>79</v>
      </c>
      <c r="AY111" s="19" t="s">
        <v>141</v>
      </c>
      <c r="BE111" s="232">
        <f>IF(N111="základní",J111,0)</f>
        <v>0</v>
      </c>
      <c r="BF111" s="232">
        <f>IF(N111="snížená",J111,0)</f>
        <v>0</v>
      </c>
      <c r="BG111" s="232">
        <f>IF(N111="zákl. přenesená",J111,0)</f>
        <v>0</v>
      </c>
      <c r="BH111" s="232">
        <f>IF(N111="sníž. přenesená",J111,0)</f>
        <v>0</v>
      </c>
      <c r="BI111" s="232">
        <f>IF(N111="nulová",J111,0)</f>
        <v>0</v>
      </c>
      <c r="BJ111" s="19" t="s">
        <v>77</v>
      </c>
      <c r="BK111" s="232">
        <f>ROUND(I111*H111,2)</f>
        <v>0</v>
      </c>
      <c r="BL111" s="19" t="s">
        <v>161</v>
      </c>
      <c r="BM111" s="231" t="s">
        <v>465</v>
      </c>
    </row>
    <row r="112" s="2" customFormat="1">
      <c r="A112" s="40"/>
      <c r="B112" s="41"/>
      <c r="C112" s="42"/>
      <c r="D112" s="235" t="s">
        <v>199</v>
      </c>
      <c r="E112" s="42"/>
      <c r="F112" s="250" t="s">
        <v>466</v>
      </c>
      <c r="G112" s="42"/>
      <c r="H112" s="42"/>
      <c r="I112" s="138"/>
      <c r="J112" s="42"/>
      <c r="K112" s="42"/>
      <c r="L112" s="46"/>
      <c r="M112" s="251"/>
      <c r="N112" s="252"/>
      <c r="O112" s="86"/>
      <c r="P112" s="86"/>
      <c r="Q112" s="86"/>
      <c r="R112" s="86"/>
      <c r="S112" s="86"/>
      <c r="T112" s="87"/>
      <c r="U112" s="40"/>
      <c r="V112" s="40"/>
      <c r="W112" s="40"/>
      <c r="X112" s="40"/>
      <c r="Y112" s="40"/>
      <c r="Z112" s="40"/>
      <c r="AA112" s="40"/>
      <c r="AB112" s="40"/>
      <c r="AC112" s="40"/>
      <c r="AD112" s="40"/>
      <c r="AE112" s="40"/>
      <c r="AT112" s="19" t="s">
        <v>199</v>
      </c>
      <c r="AU112" s="19" t="s">
        <v>79</v>
      </c>
    </row>
    <row r="113" s="12" customFormat="1" ht="22.8" customHeight="1">
      <c r="A113" s="12"/>
      <c r="B113" s="204"/>
      <c r="C113" s="205"/>
      <c r="D113" s="206" t="s">
        <v>68</v>
      </c>
      <c r="E113" s="218" t="s">
        <v>161</v>
      </c>
      <c r="F113" s="218" t="s">
        <v>467</v>
      </c>
      <c r="G113" s="205"/>
      <c r="H113" s="205"/>
      <c r="I113" s="208"/>
      <c r="J113" s="219">
        <f>BK113</f>
        <v>0</v>
      </c>
      <c r="K113" s="205"/>
      <c r="L113" s="210"/>
      <c r="M113" s="211"/>
      <c r="N113" s="212"/>
      <c r="O113" s="212"/>
      <c r="P113" s="213">
        <f>SUM(P114:P116)</f>
        <v>0</v>
      </c>
      <c r="Q113" s="212"/>
      <c r="R113" s="213">
        <f>SUM(R114:R116)</f>
        <v>0</v>
      </c>
      <c r="S113" s="212"/>
      <c r="T113" s="214">
        <f>SUM(T114:T116)</f>
        <v>0</v>
      </c>
      <c r="U113" s="12"/>
      <c r="V113" s="12"/>
      <c r="W113" s="12"/>
      <c r="X113" s="12"/>
      <c r="Y113" s="12"/>
      <c r="Z113" s="12"/>
      <c r="AA113" s="12"/>
      <c r="AB113" s="12"/>
      <c r="AC113" s="12"/>
      <c r="AD113" s="12"/>
      <c r="AE113" s="12"/>
      <c r="AR113" s="215" t="s">
        <v>77</v>
      </c>
      <c r="AT113" s="216" t="s">
        <v>68</v>
      </c>
      <c r="AU113" s="216" t="s">
        <v>77</v>
      </c>
      <c r="AY113" s="215" t="s">
        <v>141</v>
      </c>
      <c r="BK113" s="217">
        <f>SUM(BK114:BK116)</f>
        <v>0</v>
      </c>
    </row>
    <row r="114" s="2" customFormat="1" ht="16.5" customHeight="1">
      <c r="A114" s="40"/>
      <c r="B114" s="41"/>
      <c r="C114" s="220" t="s">
        <v>244</v>
      </c>
      <c r="D114" s="220" t="s">
        <v>144</v>
      </c>
      <c r="E114" s="221" t="s">
        <v>468</v>
      </c>
      <c r="F114" s="222" t="s">
        <v>469</v>
      </c>
      <c r="G114" s="223" t="s">
        <v>224</v>
      </c>
      <c r="H114" s="224">
        <v>0.59999999999999998</v>
      </c>
      <c r="I114" s="225"/>
      <c r="J114" s="226">
        <f>ROUND(I114*H114,2)</f>
        <v>0</v>
      </c>
      <c r="K114" s="222" t="s">
        <v>197</v>
      </c>
      <c r="L114" s="46"/>
      <c r="M114" s="227" t="s">
        <v>19</v>
      </c>
      <c r="N114" s="228" t="s">
        <v>40</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161</v>
      </c>
      <c r="AT114" s="231" t="s">
        <v>144</v>
      </c>
      <c r="AU114" s="231" t="s">
        <v>79</v>
      </c>
      <c r="AY114" s="19" t="s">
        <v>141</v>
      </c>
      <c r="BE114" s="232">
        <f>IF(N114="základní",J114,0)</f>
        <v>0</v>
      </c>
      <c r="BF114" s="232">
        <f>IF(N114="snížená",J114,0)</f>
        <v>0</v>
      </c>
      <c r="BG114" s="232">
        <f>IF(N114="zákl. přenesená",J114,0)</f>
        <v>0</v>
      </c>
      <c r="BH114" s="232">
        <f>IF(N114="sníž. přenesená",J114,0)</f>
        <v>0</v>
      </c>
      <c r="BI114" s="232">
        <f>IF(N114="nulová",J114,0)</f>
        <v>0</v>
      </c>
      <c r="BJ114" s="19" t="s">
        <v>77</v>
      </c>
      <c r="BK114" s="232">
        <f>ROUND(I114*H114,2)</f>
        <v>0</v>
      </c>
      <c r="BL114" s="19" t="s">
        <v>161</v>
      </c>
      <c r="BM114" s="231" t="s">
        <v>470</v>
      </c>
    </row>
    <row r="115" s="2" customFormat="1">
      <c r="A115" s="40"/>
      <c r="B115" s="41"/>
      <c r="C115" s="42"/>
      <c r="D115" s="235" t="s">
        <v>199</v>
      </c>
      <c r="E115" s="42"/>
      <c r="F115" s="250" t="s">
        <v>471</v>
      </c>
      <c r="G115" s="42"/>
      <c r="H115" s="42"/>
      <c r="I115" s="138"/>
      <c r="J115" s="42"/>
      <c r="K115" s="42"/>
      <c r="L115" s="46"/>
      <c r="M115" s="251"/>
      <c r="N115" s="252"/>
      <c r="O115" s="86"/>
      <c r="P115" s="86"/>
      <c r="Q115" s="86"/>
      <c r="R115" s="86"/>
      <c r="S115" s="86"/>
      <c r="T115" s="87"/>
      <c r="U115" s="40"/>
      <c r="V115" s="40"/>
      <c r="W115" s="40"/>
      <c r="X115" s="40"/>
      <c r="Y115" s="40"/>
      <c r="Z115" s="40"/>
      <c r="AA115" s="40"/>
      <c r="AB115" s="40"/>
      <c r="AC115" s="40"/>
      <c r="AD115" s="40"/>
      <c r="AE115" s="40"/>
      <c r="AT115" s="19" t="s">
        <v>199</v>
      </c>
      <c r="AU115" s="19" t="s">
        <v>79</v>
      </c>
    </row>
    <row r="116" s="13" customFormat="1">
      <c r="A116" s="13"/>
      <c r="B116" s="233"/>
      <c r="C116" s="234"/>
      <c r="D116" s="235" t="s">
        <v>170</v>
      </c>
      <c r="E116" s="236" t="s">
        <v>19</v>
      </c>
      <c r="F116" s="237" t="s">
        <v>472</v>
      </c>
      <c r="G116" s="234"/>
      <c r="H116" s="238">
        <v>0.59999999999999998</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79</v>
      </c>
      <c r="AV116" s="13" t="s">
        <v>79</v>
      </c>
      <c r="AW116" s="13" t="s">
        <v>31</v>
      </c>
      <c r="AX116" s="13" t="s">
        <v>77</v>
      </c>
      <c r="AY116" s="244" t="s">
        <v>141</v>
      </c>
    </row>
    <row r="117" s="12" customFormat="1" ht="22.8" customHeight="1">
      <c r="A117" s="12"/>
      <c r="B117" s="204"/>
      <c r="C117" s="205"/>
      <c r="D117" s="206" t="s">
        <v>68</v>
      </c>
      <c r="E117" s="218" t="s">
        <v>140</v>
      </c>
      <c r="F117" s="218" t="s">
        <v>473</v>
      </c>
      <c r="G117" s="205"/>
      <c r="H117" s="205"/>
      <c r="I117" s="208"/>
      <c r="J117" s="219">
        <f>BK117</f>
        <v>0</v>
      </c>
      <c r="K117" s="205"/>
      <c r="L117" s="210"/>
      <c r="M117" s="211"/>
      <c r="N117" s="212"/>
      <c r="O117" s="212"/>
      <c r="P117" s="213">
        <f>SUM(P118:P129)</f>
        <v>0</v>
      </c>
      <c r="Q117" s="212"/>
      <c r="R117" s="213">
        <f>SUM(R118:R129)</f>
        <v>21.026779999999999</v>
      </c>
      <c r="S117" s="212"/>
      <c r="T117" s="214">
        <f>SUM(T118:T129)</f>
        <v>0</v>
      </c>
      <c r="U117" s="12"/>
      <c r="V117" s="12"/>
      <c r="W117" s="12"/>
      <c r="X117" s="12"/>
      <c r="Y117" s="12"/>
      <c r="Z117" s="12"/>
      <c r="AA117" s="12"/>
      <c r="AB117" s="12"/>
      <c r="AC117" s="12"/>
      <c r="AD117" s="12"/>
      <c r="AE117" s="12"/>
      <c r="AR117" s="215" t="s">
        <v>77</v>
      </c>
      <c r="AT117" s="216" t="s">
        <v>68</v>
      </c>
      <c r="AU117" s="216" t="s">
        <v>77</v>
      </c>
      <c r="AY117" s="215" t="s">
        <v>141</v>
      </c>
      <c r="BK117" s="217">
        <f>SUM(BK118:BK129)</f>
        <v>0</v>
      </c>
    </row>
    <row r="118" s="2" customFormat="1" ht="24" customHeight="1">
      <c r="A118" s="40"/>
      <c r="B118" s="41"/>
      <c r="C118" s="220" t="s">
        <v>249</v>
      </c>
      <c r="D118" s="220" t="s">
        <v>144</v>
      </c>
      <c r="E118" s="221" t="s">
        <v>474</v>
      </c>
      <c r="F118" s="222" t="s">
        <v>475</v>
      </c>
      <c r="G118" s="223" t="s">
        <v>196</v>
      </c>
      <c r="H118" s="224">
        <v>12</v>
      </c>
      <c r="I118" s="225"/>
      <c r="J118" s="226">
        <f>ROUND(I118*H118,2)</f>
        <v>0</v>
      </c>
      <c r="K118" s="222" t="s">
        <v>197</v>
      </c>
      <c r="L118" s="46"/>
      <c r="M118" s="227" t="s">
        <v>19</v>
      </c>
      <c r="N118" s="228" t="s">
        <v>40</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161</v>
      </c>
      <c r="AT118" s="231" t="s">
        <v>144</v>
      </c>
      <c r="AU118" s="231" t="s">
        <v>79</v>
      </c>
      <c r="AY118" s="19" t="s">
        <v>141</v>
      </c>
      <c r="BE118" s="232">
        <f>IF(N118="základní",J118,0)</f>
        <v>0</v>
      </c>
      <c r="BF118" s="232">
        <f>IF(N118="snížená",J118,0)</f>
        <v>0</v>
      </c>
      <c r="BG118" s="232">
        <f>IF(N118="zákl. přenesená",J118,0)</f>
        <v>0</v>
      </c>
      <c r="BH118" s="232">
        <f>IF(N118="sníž. přenesená",J118,0)</f>
        <v>0</v>
      </c>
      <c r="BI118" s="232">
        <f>IF(N118="nulová",J118,0)</f>
        <v>0</v>
      </c>
      <c r="BJ118" s="19" t="s">
        <v>77</v>
      </c>
      <c r="BK118" s="232">
        <f>ROUND(I118*H118,2)</f>
        <v>0</v>
      </c>
      <c r="BL118" s="19" t="s">
        <v>161</v>
      </c>
      <c r="BM118" s="231" t="s">
        <v>476</v>
      </c>
    </row>
    <row r="119" s="2" customFormat="1">
      <c r="A119" s="40"/>
      <c r="B119" s="41"/>
      <c r="C119" s="42"/>
      <c r="D119" s="235" t="s">
        <v>199</v>
      </c>
      <c r="E119" s="42"/>
      <c r="F119" s="250" t="s">
        <v>477</v>
      </c>
      <c r="G119" s="42"/>
      <c r="H119" s="42"/>
      <c r="I119" s="138"/>
      <c r="J119" s="42"/>
      <c r="K119" s="42"/>
      <c r="L119" s="46"/>
      <c r="M119" s="251"/>
      <c r="N119" s="252"/>
      <c r="O119" s="86"/>
      <c r="P119" s="86"/>
      <c r="Q119" s="86"/>
      <c r="R119" s="86"/>
      <c r="S119" s="86"/>
      <c r="T119" s="87"/>
      <c r="U119" s="40"/>
      <c r="V119" s="40"/>
      <c r="W119" s="40"/>
      <c r="X119" s="40"/>
      <c r="Y119" s="40"/>
      <c r="Z119" s="40"/>
      <c r="AA119" s="40"/>
      <c r="AB119" s="40"/>
      <c r="AC119" s="40"/>
      <c r="AD119" s="40"/>
      <c r="AE119" s="40"/>
      <c r="AT119" s="19" t="s">
        <v>199</v>
      </c>
      <c r="AU119" s="19" t="s">
        <v>79</v>
      </c>
    </row>
    <row r="120" s="2" customFormat="1" ht="16.5" customHeight="1">
      <c r="A120" s="40"/>
      <c r="B120" s="41"/>
      <c r="C120" s="277" t="s">
        <v>254</v>
      </c>
      <c r="D120" s="277" t="s">
        <v>379</v>
      </c>
      <c r="E120" s="278" t="s">
        <v>478</v>
      </c>
      <c r="F120" s="279" t="s">
        <v>479</v>
      </c>
      <c r="G120" s="280" t="s">
        <v>257</v>
      </c>
      <c r="H120" s="281">
        <v>20.399999999999999</v>
      </c>
      <c r="I120" s="282"/>
      <c r="J120" s="283">
        <f>ROUND(I120*H120,2)</f>
        <v>0</v>
      </c>
      <c r="K120" s="279" t="s">
        <v>197</v>
      </c>
      <c r="L120" s="284"/>
      <c r="M120" s="285" t="s">
        <v>19</v>
      </c>
      <c r="N120" s="286" t="s">
        <v>40</v>
      </c>
      <c r="O120" s="86"/>
      <c r="P120" s="229">
        <f>O120*H120</f>
        <v>0</v>
      </c>
      <c r="Q120" s="229">
        <v>1</v>
      </c>
      <c r="R120" s="229">
        <f>Q120*H120</f>
        <v>20.399999999999999</v>
      </c>
      <c r="S120" s="229">
        <v>0</v>
      </c>
      <c r="T120" s="230">
        <f>S120*H120</f>
        <v>0</v>
      </c>
      <c r="U120" s="40"/>
      <c r="V120" s="40"/>
      <c r="W120" s="40"/>
      <c r="X120" s="40"/>
      <c r="Y120" s="40"/>
      <c r="Z120" s="40"/>
      <c r="AA120" s="40"/>
      <c r="AB120" s="40"/>
      <c r="AC120" s="40"/>
      <c r="AD120" s="40"/>
      <c r="AE120" s="40"/>
      <c r="AR120" s="231" t="s">
        <v>238</v>
      </c>
      <c r="AT120" s="231" t="s">
        <v>379</v>
      </c>
      <c r="AU120" s="231" t="s">
        <v>79</v>
      </c>
      <c r="AY120" s="19" t="s">
        <v>141</v>
      </c>
      <c r="BE120" s="232">
        <f>IF(N120="základní",J120,0)</f>
        <v>0</v>
      </c>
      <c r="BF120" s="232">
        <f>IF(N120="snížená",J120,0)</f>
        <v>0</v>
      </c>
      <c r="BG120" s="232">
        <f>IF(N120="zákl. přenesená",J120,0)</f>
        <v>0</v>
      </c>
      <c r="BH120" s="232">
        <f>IF(N120="sníž. přenesená",J120,0)</f>
        <v>0</v>
      </c>
      <c r="BI120" s="232">
        <f>IF(N120="nulová",J120,0)</f>
        <v>0</v>
      </c>
      <c r="BJ120" s="19" t="s">
        <v>77</v>
      </c>
      <c r="BK120" s="232">
        <f>ROUND(I120*H120,2)</f>
        <v>0</v>
      </c>
      <c r="BL120" s="19" t="s">
        <v>161</v>
      </c>
      <c r="BM120" s="231" t="s">
        <v>480</v>
      </c>
    </row>
    <row r="121" s="13" customFormat="1">
      <c r="A121" s="13"/>
      <c r="B121" s="233"/>
      <c r="C121" s="234"/>
      <c r="D121" s="235" t="s">
        <v>170</v>
      </c>
      <c r="E121" s="234"/>
      <c r="F121" s="237" t="s">
        <v>481</v>
      </c>
      <c r="G121" s="234"/>
      <c r="H121" s="238">
        <v>20.399999999999999</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170</v>
      </c>
      <c r="AU121" s="244" t="s">
        <v>79</v>
      </c>
      <c r="AV121" s="13" t="s">
        <v>79</v>
      </c>
      <c r="AW121" s="13" t="s">
        <v>4</v>
      </c>
      <c r="AX121" s="13" t="s">
        <v>77</v>
      </c>
      <c r="AY121" s="244" t="s">
        <v>141</v>
      </c>
    </row>
    <row r="122" s="2" customFormat="1" ht="16.5" customHeight="1">
      <c r="A122" s="40"/>
      <c r="B122" s="41"/>
      <c r="C122" s="220" t="s">
        <v>262</v>
      </c>
      <c r="D122" s="220" t="s">
        <v>144</v>
      </c>
      <c r="E122" s="221" t="s">
        <v>482</v>
      </c>
      <c r="F122" s="222" t="s">
        <v>483</v>
      </c>
      <c r="G122" s="223" t="s">
        <v>196</v>
      </c>
      <c r="H122" s="224">
        <v>9.8000000000000007</v>
      </c>
      <c r="I122" s="225"/>
      <c r="J122" s="226">
        <f>ROUND(I122*H122,2)</f>
        <v>0</v>
      </c>
      <c r="K122" s="222" t="s">
        <v>197</v>
      </c>
      <c r="L122" s="46"/>
      <c r="M122" s="227" t="s">
        <v>19</v>
      </c>
      <c r="N122" s="228" t="s">
        <v>40</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161</v>
      </c>
      <c r="AT122" s="231" t="s">
        <v>144</v>
      </c>
      <c r="AU122" s="231" t="s">
        <v>79</v>
      </c>
      <c r="AY122" s="19" t="s">
        <v>141</v>
      </c>
      <c r="BE122" s="232">
        <f>IF(N122="základní",J122,0)</f>
        <v>0</v>
      </c>
      <c r="BF122" s="232">
        <f>IF(N122="snížená",J122,0)</f>
        <v>0</v>
      </c>
      <c r="BG122" s="232">
        <f>IF(N122="zákl. přenesená",J122,0)</f>
        <v>0</v>
      </c>
      <c r="BH122" s="232">
        <f>IF(N122="sníž. přenesená",J122,0)</f>
        <v>0</v>
      </c>
      <c r="BI122" s="232">
        <f>IF(N122="nulová",J122,0)</f>
        <v>0</v>
      </c>
      <c r="BJ122" s="19" t="s">
        <v>77</v>
      </c>
      <c r="BK122" s="232">
        <f>ROUND(I122*H122,2)</f>
        <v>0</v>
      </c>
      <c r="BL122" s="19" t="s">
        <v>161</v>
      </c>
      <c r="BM122" s="231" t="s">
        <v>484</v>
      </c>
    </row>
    <row r="123" s="2" customFormat="1" ht="16.5" customHeight="1">
      <c r="A123" s="40"/>
      <c r="B123" s="41"/>
      <c r="C123" s="220" t="s">
        <v>267</v>
      </c>
      <c r="D123" s="220" t="s">
        <v>144</v>
      </c>
      <c r="E123" s="221" t="s">
        <v>485</v>
      </c>
      <c r="F123" s="222" t="s">
        <v>486</v>
      </c>
      <c r="G123" s="223" t="s">
        <v>196</v>
      </c>
      <c r="H123" s="224">
        <v>9.8000000000000007</v>
      </c>
      <c r="I123" s="225"/>
      <c r="J123" s="226">
        <f>ROUND(I123*H123,2)</f>
        <v>0</v>
      </c>
      <c r="K123" s="222" t="s">
        <v>197</v>
      </c>
      <c r="L123" s="46"/>
      <c r="M123" s="227" t="s">
        <v>19</v>
      </c>
      <c r="N123" s="228" t="s">
        <v>40</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161</v>
      </c>
      <c r="AT123" s="231" t="s">
        <v>144</v>
      </c>
      <c r="AU123" s="231" t="s">
        <v>79</v>
      </c>
      <c r="AY123" s="19" t="s">
        <v>141</v>
      </c>
      <c r="BE123" s="232">
        <f>IF(N123="základní",J123,0)</f>
        <v>0</v>
      </c>
      <c r="BF123" s="232">
        <f>IF(N123="snížená",J123,0)</f>
        <v>0</v>
      </c>
      <c r="BG123" s="232">
        <f>IF(N123="zákl. přenesená",J123,0)</f>
        <v>0</v>
      </c>
      <c r="BH123" s="232">
        <f>IF(N123="sníž. přenesená",J123,0)</f>
        <v>0</v>
      </c>
      <c r="BI123" s="232">
        <f>IF(N123="nulová",J123,0)</f>
        <v>0</v>
      </c>
      <c r="BJ123" s="19" t="s">
        <v>77</v>
      </c>
      <c r="BK123" s="232">
        <f>ROUND(I123*H123,2)</f>
        <v>0</v>
      </c>
      <c r="BL123" s="19" t="s">
        <v>161</v>
      </c>
      <c r="BM123" s="231" t="s">
        <v>487</v>
      </c>
    </row>
    <row r="124" s="2" customFormat="1" ht="24" customHeight="1">
      <c r="A124" s="40"/>
      <c r="B124" s="41"/>
      <c r="C124" s="220" t="s">
        <v>284</v>
      </c>
      <c r="D124" s="220" t="s">
        <v>144</v>
      </c>
      <c r="E124" s="221" t="s">
        <v>488</v>
      </c>
      <c r="F124" s="222" t="s">
        <v>489</v>
      </c>
      <c r="G124" s="223" t="s">
        <v>196</v>
      </c>
      <c r="H124" s="224">
        <v>9.8000000000000007</v>
      </c>
      <c r="I124" s="225"/>
      <c r="J124" s="226">
        <f>ROUND(I124*H124,2)</f>
        <v>0</v>
      </c>
      <c r="K124" s="222" t="s">
        <v>197</v>
      </c>
      <c r="L124" s="46"/>
      <c r="M124" s="227" t="s">
        <v>19</v>
      </c>
      <c r="N124" s="228" t="s">
        <v>40</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161</v>
      </c>
      <c r="AT124" s="231" t="s">
        <v>144</v>
      </c>
      <c r="AU124" s="231" t="s">
        <v>79</v>
      </c>
      <c r="AY124" s="19" t="s">
        <v>141</v>
      </c>
      <c r="BE124" s="232">
        <f>IF(N124="základní",J124,0)</f>
        <v>0</v>
      </c>
      <c r="BF124" s="232">
        <f>IF(N124="snížená",J124,0)</f>
        <v>0</v>
      </c>
      <c r="BG124" s="232">
        <f>IF(N124="zákl. přenesená",J124,0)</f>
        <v>0</v>
      </c>
      <c r="BH124" s="232">
        <f>IF(N124="sníž. přenesená",J124,0)</f>
        <v>0</v>
      </c>
      <c r="BI124" s="232">
        <f>IF(N124="nulová",J124,0)</f>
        <v>0</v>
      </c>
      <c r="BJ124" s="19" t="s">
        <v>77</v>
      </c>
      <c r="BK124" s="232">
        <f>ROUND(I124*H124,2)</f>
        <v>0</v>
      </c>
      <c r="BL124" s="19" t="s">
        <v>161</v>
      </c>
      <c r="BM124" s="231" t="s">
        <v>490</v>
      </c>
    </row>
    <row r="125" s="2" customFormat="1" ht="36" customHeight="1">
      <c r="A125" s="40"/>
      <c r="B125" s="41"/>
      <c r="C125" s="220" t="s">
        <v>8</v>
      </c>
      <c r="D125" s="220" t="s">
        <v>144</v>
      </c>
      <c r="E125" s="221" t="s">
        <v>491</v>
      </c>
      <c r="F125" s="222" t="s">
        <v>492</v>
      </c>
      <c r="G125" s="223" t="s">
        <v>196</v>
      </c>
      <c r="H125" s="224">
        <v>2.2000000000000002</v>
      </c>
      <c r="I125" s="225"/>
      <c r="J125" s="226">
        <f>ROUND(I125*H125,2)</f>
        <v>0</v>
      </c>
      <c r="K125" s="222" t="s">
        <v>197</v>
      </c>
      <c r="L125" s="46"/>
      <c r="M125" s="227" t="s">
        <v>19</v>
      </c>
      <c r="N125" s="228" t="s">
        <v>40</v>
      </c>
      <c r="O125" s="86"/>
      <c r="P125" s="229">
        <f>O125*H125</f>
        <v>0</v>
      </c>
      <c r="Q125" s="229">
        <v>0.10362</v>
      </c>
      <c r="R125" s="229">
        <f>Q125*H125</f>
        <v>0.22796400000000003</v>
      </c>
      <c r="S125" s="229">
        <v>0</v>
      </c>
      <c r="T125" s="230">
        <f>S125*H125</f>
        <v>0</v>
      </c>
      <c r="U125" s="40"/>
      <c r="V125" s="40"/>
      <c r="W125" s="40"/>
      <c r="X125" s="40"/>
      <c r="Y125" s="40"/>
      <c r="Z125" s="40"/>
      <c r="AA125" s="40"/>
      <c r="AB125" s="40"/>
      <c r="AC125" s="40"/>
      <c r="AD125" s="40"/>
      <c r="AE125" s="40"/>
      <c r="AR125" s="231" t="s">
        <v>161</v>
      </c>
      <c r="AT125" s="231" t="s">
        <v>144</v>
      </c>
      <c r="AU125" s="231" t="s">
        <v>79</v>
      </c>
      <c r="AY125" s="19" t="s">
        <v>141</v>
      </c>
      <c r="BE125" s="232">
        <f>IF(N125="základní",J125,0)</f>
        <v>0</v>
      </c>
      <c r="BF125" s="232">
        <f>IF(N125="snížená",J125,0)</f>
        <v>0</v>
      </c>
      <c r="BG125" s="232">
        <f>IF(N125="zákl. přenesená",J125,0)</f>
        <v>0</v>
      </c>
      <c r="BH125" s="232">
        <f>IF(N125="sníž. přenesená",J125,0)</f>
        <v>0</v>
      </c>
      <c r="BI125" s="232">
        <f>IF(N125="nulová",J125,0)</f>
        <v>0</v>
      </c>
      <c r="BJ125" s="19" t="s">
        <v>77</v>
      </c>
      <c r="BK125" s="232">
        <f>ROUND(I125*H125,2)</f>
        <v>0</v>
      </c>
      <c r="BL125" s="19" t="s">
        <v>161</v>
      </c>
      <c r="BM125" s="231" t="s">
        <v>493</v>
      </c>
    </row>
    <row r="126" s="2" customFormat="1">
      <c r="A126" s="40"/>
      <c r="B126" s="41"/>
      <c r="C126" s="42"/>
      <c r="D126" s="235" t="s">
        <v>199</v>
      </c>
      <c r="E126" s="42"/>
      <c r="F126" s="250" t="s">
        <v>494</v>
      </c>
      <c r="G126" s="42"/>
      <c r="H126" s="42"/>
      <c r="I126" s="138"/>
      <c r="J126" s="42"/>
      <c r="K126" s="42"/>
      <c r="L126" s="46"/>
      <c r="M126" s="251"/>
      <c r="N126" s="252"/>
      <c r="O126" s="86"/>
      <c r="P126" s="86"/>
      <c r="Q126" s="86"/>
      <c r="R126" s="86"/>
      <c r="S126" s="86"/>
      <c r="T126" s="87"/>
      <c r="U126" s="40"/>
      <c r="V126" s="40"/>
      <c r="W126" s="40"/>
      <c r="X126" s="40"/>
      <c r="Y126" s="40"/>
      <c r="Z126" s="40"/>
      <c r="AA126" s="40"/>
      <c r="AB126" s="40"/>
      <c r="AC126" s="40"/>
      <c r="AD126" s="40"/>
      <c r="AE126" s="40"/>
      <c r="AT126" s="19" t="s">
        <v>199</v>
      </c>
      <c r="AU126" s="19" t="s">
        <v>79</v>
      </c>
    </row>
    <row r="127" s="2" customFormat="1" ht="16.5" customHeight="1">
      <c r="A127" s="40"/>
      <c r="B127" s="41"/>
      <c r="C127" s="277" t="s">
        <v>300</v>
      </c>
      <c r="D127" s="277" t="s">
        <v>379</v>
      </c>
      <c r="E127" s="278" t="s">
        <v>495</v>
      </c>
      <c r="F127" s="279" t="s">
        <v>496</v>
      </c>
      <c r="G127" s="280" t="s">
        <v>196</v>
      </c>
      <c r="H127" s="281">
        <v>2.266</v>
      </c>
      <c r="I127" s="282"/>
      <c r="J127" s="283">
        <f>ROUND(I127*H127,2)</f>
        <v>0</v>
      </c>
      <c r="K127" s="279" t="s">
        <v>19</v>
      </c>
      <c r="L127" s="284"/>
      <c r="M127" s="285" t="s">
        <v>19</v>
      </c>
      <c r="N127" s="286" t="s">
        <v>40</v>
      </c>
      <c r="O127" s="86"/>
      <c r="P127" s="229">
        <f>O127*H127</f>
        <v>0</v>
      </c>
      <c r="Q127" s="229">
        <v>0.17599999999999999</v>
      </c>
      <c r="R127" s="229">
        <f>Q127*H127</f>
        <v>0.398816</v>
      </c>
      <c r="S127" s="229">
        <v>0</v>
      </c>
      <c r="T127" s="230">
        <f>S127*H127</f>
        <v>0</v>
      </c>
      <c r="U127" s="40"/>
      <c r="V127" s="40"/>
      <c r="W127" s="40"/>
      <c r="X127" s="40"/>
      <c r="Y127" s="40"/>
      <c r="Z127" s="40"/>
      <c r="AA127" s="40"/>
      <c r="AB127" s="40"/>
      <c r="AC127" s="40"/>
      <c r="AD127" s="40"/>
      <c r="AE127" s="40"/>
      <c r="AR127" s="231" t="s">
        <v>238</v>
      </c>
      <c r="AT127" s="231" t="s">
        <v>379</v>
      </c>
      <c r="AU127" s="231" t="s">
        <v>79</v>
      </c>
      <c r="AY127" s="19" t="s">
        <v>141</v>
      </c>
      <c r="BE127" s="232">
        <f>IF(N127="základní",J127,0)</f>
        <v>0</v>
      </c>
      <c r="BF127" s="232">
        <f>IF(N127="snížená",J127,0)</f>
        <v>0</v>
      </c>
      <c r="BG127" s="232">
        <f>IF(N127="zákl. přenesená",J127,0)</f>
        <v>0</v>
      </c>
      <c r="BH127" s="232">
        <f>IF(N127="sníž. přenesená",J127,0)</f>
        <v>0</v>
      </c>
      <c r="BI127" s="232">
        <f>IF(N127="nulová",J127,0)</f>
        <v>0</v>
      </c>
      <c r="BJ127" s="19" t="s">
        <v>77</v>
      </c>
      <c r="BK127" s="232">
        <f>ROUND(I127*H127,2)</f>
        <v>0</v>
      </c>
      <c r="BL127" s="19" t="s">
        <v>161</v>
      </c>
      <c r="BM127" s="231" t="s">
        <v>497</v>
      </c>
    </row>
    <row r="128" s="13" customFormat="1">
      <c r="A128" s="13"/>
      <c r="B128" s="233"/>
      <c r="C128" s="234"/>
      <c r="D128" s="235" t="s">
        <v>170</v>
      </c>
      <c r="E128" s="236" t="s">
        <v>19</v>
      </c>
      <c r="F128" s="237" t="s">
        <v>498</v>
      </c>
      <c r="G128" s="234"/>
      <c r="H128" s="238">
        <v>2.2000000000000002</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79</v>
      </c>
      <c r="AV128" s="13" t="s">
        <v>79</v>
      </c>
      <c r="AW128" s="13" t="s">
        <v>31</v>
      </c>
      <c r="AX128" s="13" t="s">
        <v>77</v>
      </c>
      <c r="AY128" s="244" t="s">
        <v>141</v>
      </c>
    </row>
    <row r="129" s="13" customFormat="1">
      <c r="A129" s="13"/>
      <c r="B129" s="233"/>
      <c r="C129" s="234"/>
      <c r="D129" s="235" t="s">
        <v>170</v>
      </c>
      <c r="E129" s="234"/>
      <c r="F129" s="237" t="s">
        <v>499</v>
      </c>
      <c r="G129" s="234"/>
      <c r="H129" s="238">
        <v>2.266</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79</v>
      </c>
      <c r="AV129" s="13" t="s">
        <v>79</v>
      </c>
      <c r="AW129" s="13" t="s">
        <v>4</v>
      </c>
      <c r="AX129" s="13" t="s">
        <v>77</v>
      </c>
      <c r="AY129" s="244" t="s">
        <v>141</v>
      </c>
    </row>
    <row r="130" s="12" customFormat="1" ht="22.8" customHeight="1">
      <c r="A130" s="12"/>
      <c r="B130" s="204"/>
      <c r="C130" s="205"/>
      <c r="D130" s="206" t="s">
        <v>68</v>
      </c>
      <c r="E130" s="218" t="s">
        <v>238</v>
      </c>
      <c r="F130" s="218" t="s">
        <v>500</v>
      </c>
      <c r="G130" s="205"/>
      <c r="H130" s="205"/>
      <c r="I130" s="208"/>
      <c r="J130" s="219">
        <f>BK130</f>
        <v>0</v>
      </c>
      <c r="K130" s="205"/>
      <c r="L130" s="210"/>
      <c r="M130" s="211"/>
      <c r="N130" s="212"/>
      <c r="O130" s="212"/>
      <c r="P130" s="213">
        <f>SUM(P131:P133)</f>
        <v>0</v>
      </c>
      <c r="Q130" s="212"/>
      <c r="R130" s="213">
        <f>SUM(R131:R133)</f>
        <v>0</v>
      </c>
      <c r="S130" s="212"/>
      <c r="T130" s="214">
        <f>SUM(T131:T133)</f>
        <v>0</v>
      </c>
      <c r="U130" s="12"/>
      <c r="V130" s="12"/>
      <c r="W130" s="12"/>
      <c r="X130" s="12"/>
      <c r="Y130" s="12"/>
      <c r="Z130" s="12"/>
      <c r="AA130" s="12"/>
      <c r="AB130" s="12"/>
      <c r="AC130" s="12"/>
      <c r="AD130" s="12"/>
      <c r="AE130" s="12"/>
      <c r="AR130" s="215" t="s">
        <v>77</v>
      </c>
      <c r="AT130" s="216" t="s">
        <v>68</v>
      </c>
      <c r="AU130" s="216" t="s">
        <v>77</v>
      </c>
      <c r="AY130" s="215" t="s">
        <v>141</v>
      </c>
      <c r="BK130" s="217">
        <f>SUM(BK131:BK133)</f>
        <v>0</v>
      </c>
    </row>
    <row r="131" s="2" customFormat="1" ht="16.5" customHeight="1">
      <c r="A131" s="40"/>
      <c r="B131" s="41"/>
      <c r="C131" s="220" t="s">
        <v>305</v>
      </c>
      <c r="D131" s="220" t="s">
        <v>144</v>
      </c>
      <c r="E131" s="221" t="s">
        <v>501</v>
      </c>
      <c r="F131" s="222" t="s">
        <v>502</v>
      </c>
      <c r="G131" s="223" t="s">
        <v>224</v>
      </c>
      <c r="H131" s="224">
        <v>0.68000000000000005</v>
      </c>
      <c r="I131" s="225"/>
      <c r="J131" s="226">
        <f>ROUND(I131*H131,2)</f>
        <v>0</v>
      </c>
      <c r="K131" s="222" t="s">
        <v>197</v>
      </c>
      <c r="L131" s="46"/>
      <c r="M131" s="227" t="s">
        <v>19</v>
      </c>
      <c r="N131" s="228" t="s">
        <v>40</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161</v>
      </c>
      <c r="AT131" s="231" t="s">
        <v>144</v>
      </c>
      <c r="AU131" s="231" t="s">
        <v>79</v>
      </c>
      <c r="AY131" s="19" t="s">
        <v>141</v>
      </c>
      <c r="BE131" s="232">
        <f>IF(N131="základní",J131,0)</f>
        <v>0</v>
      </c>
      <c r="BF131" s="232">
        <f>IF(N131="snížená",J131,0)</f>
        <v>0</v>
      </c>
      <c r="BG131" s="232">
        <f>IF(N131="zákl. přenesená",J131,0)</f>
        <v>0</v>
      </c>
      <c r="BH131" s="232">
        <f>IF(N131="sníž. přenesená",J131,0)</f>
        <v>0</v>
      </c>
      <c r="BI131" s="232">
        <f>IF(N131="nulová",J131,0)</f>
        <v>0</v>
      </c>
      <c r="BJ131" s="19" t="s">
        <v>77</v>
      </c>
      <c r="BK131" s="232">
        <f>ROUND(I131*H131,2)</f>
        <v>0</v>
      </c>
      <c r="BL131" s="19" t="s">
        <v>161</v>
      </c>
      <c r="BM131" s="231" t="s">
        <v>503</v>
      </c>
    </row>
    <row r="132" s="2" customFormat="1">
      <c r="A132" s="40"/>
      <c r="B132" s="41"/>
      <c r="C132" s="42"/>
      <c r="D132" s="235" t="s">
        <v>199</v>
      </c>
      <c r="E132" s="42"/>
      <c r="F132" s="250" t="s">
        <v>504</v>
      </c>
      <c r="G132" s="42"/>
      <c r="H132" s="42"/>
      <c r="I132" s="138"/>
      <c r="J132" s="42"/>
      <c r="K132" s="42"/>
      <c r="L132" s="46"/>
      <c r="M132" s="251"/>
      <c r="N132" s="252"/>
      <c r="O132" s="86"/>
      <c r="P132" s="86"/>
      <c r="Q132" s="86"/>
      <c r="R132" s="86"/>
      <c r="S132" s="86"/>
      <c r="T132" s="87"/>
      <c r="U132" s="40"/>
      <c r="V132" s="40"/>
      <c r="W132" s="40"/>
      <c r="X132" s="40"/>
      <c r="Y132" s="40"/>
      <c r="Z132" s="40"/>
      <c r="AA132" s="40"/>
      <c r="AB132" s="40"/>
      <c r="AC132" s="40"/>
      <c r="AD132" s="40"/>
      <c r="AE132" s="40"/>
      <c r="AT132" s="19" t="s">
        <v>199</v>
      </c>
      <c r="AU132" s="19" t="s">
        <v>79</v>
      </c>
    </row>
    <row r="133" s="13" customFormat="1">
      <c r="A133" s="13"/>
      <c r="B133" s="233"/>
      <c r="C133" s="234"/>
      <c r="D133" s="235" t="s">
        <v>170</v>
      </c>
      <c r="E133" s="236" t="s">
        <v>19</v>
      </c>
      <c r="F133" s="237" t="s">
        <v>505</v>
      </c>
      <c r="G133" s="234"/>
      <c r="H133" s="238">
        <v>0.68000000000000005</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79</v>
      </c>
      <c r="AV133" s="13" t="s">
        <v>79</v>
      </c>
      <c r="AW133" s="13" t="s">
        <v>31</v>
      </c>
      <c r="AX133" s="13" t="s">
        <v>77</v>
      </c>
      <c r="AY133" s="244" t="s">
        <v>141</v>
      </c>
    </row>
    <row r="134" s="12" customFormat="1" ht="22.8" customHeight="1">
      <c r="A134" s="12"/>
      <c r="B134" s="204"/>
      <c r="C134" s="205"/>
      <c r="D134" s="206" t="s">
        <v>68</v>
      </c>
      <c r="E134" s="218" t="s">
        <v>244</v>
      </c>
      <c r="F134" s="218" t="s">
        <v>261</v>
      </c>
      <c r="G134" s="205"/>
      <c r="H134" s="205"/>
      <c r="I134" s="208"/>
      <c r="J134" s="219">
        <f>BK134</f>
        <v>0</v>
      </c>
      <c r="K134" s="205"/>
      <c r="L134" s="210"/>
      <c r="M134" s="211"/>
      <c r="N134" s="212"/>
      <c r="O134" s="212"/>
      <c r="P134" s="213">
        <f>SUM(P135:P145)</f>
        <v>0</v>
      </c>
      <c r="Q134" s="212"/>
      <c r="R134" s="213">
        <f>SUM(R135:R145)</f>
        <v>1.01912</v>
      </c>
      <c r="S134" s="212"/>
      <c r="T134" s="214">
        <f>SUM(T135:T145)</f>
        <v>0</v>
      </c>
      <c r="U134" s="12"/>
      <c r="V134" s="12"/>
      <c r="W134" s="12"/>
      <c r="X134" s="12"/>
      <c r="Y134" s="12"/>
      <c r="Z134" s="12"/>
      <c r="AA134" s="12"/>
      <c r="AB134" s="12"/>
      <c r="AC134" s="12"/>
      <c r="AD134" s="12"/>
      <c r="AE134" s="12"/>
      <c r="AR134" s="215" t="s">
        <v>77</v>
      </c>
      <c r="AT134" s="216" t="s">
        <v>68</v>
      </c>
      <c r="AU134" s="216" t="s">
        <v>77</v>
      </c>
      <c r="AY134" s="215" t="s">
        <v>141</v>
      </c>
      <c r="BK134" s="217">
        <f>SUM(BK135:BK145)</f>
        <v>0</v>
      </c>
    </row>
    <row r="135" s="2" customFormat="1" ht="16.5" customHeight="1">
      <c r="A135" s="40"/>
      <c r="B135" s="41"/>
      <c r="C135" s="220" t="s">
        <v>311</v>
      </c>
      <c r="D135" s="220" t="s">
        <v>144</v>
      </c>
      <c r="E135" s="221" t="s">
        <v>506</v>
      </c>
      <c r="F135" s="222" t="s">
        <v>507</v>
      </c>
      <c r="G135" s="223" t="s">
        <v>295</v>
      </c>
      <c r="H135" s="224">
        <v>26</v>
      </c>
      <c r="I135" s="225"/>
      <c r="J135" s="226">
        <f>ROUND(I135*H135,2)</f>
        <v>0</v>
      </c>
      <c r="K135" s="222" t="s">
        <v>197</v>
      </c>
      <c r="L135" s="46"/>
      <c r="M135" s="227" t="s">
        <v>19</v>
      </c>
      <c r="N135" s="228" t="s">
        <v>40</v>
      </c>
      <c r="O135" s="86"/>
      <c r="P135" s="229">
        <f>O135*H135</f>
        <v>0</v>
      </c>
      <c r="Q135" s="229">
        <v>8.0000000000000007E-05</v>
      </c>
      <c r="R135" s="229">
        <f>Q135*H135</f>
        <v>0.0020800000000000003</v>
      </c>
      <c r="S135" s="229">
        <v>0</v>
      </c>
      <c r="T135" s="230">
        <f>S135*H135</f>
        <v>0</v>
      </c>
      <c r="U135" s="40"/>
      <c r="V135" s="40"/>
      <c r="W135" s="40"/>
      <c r="X135" s="40"/>
      <c r="Y135" s="40"/>
      <c r="Z135" s="40"/>
      <c r="AA135" s="40"/>
      <c r="AB135" s="40"/>
      <c r="AC135" s="40"/>
      <c r="AD135" s="40"/>
      <c r="AE135" s="40"/>
      <c r="AR135" s="231" t="s">
        <v>161</v>
      </c>
      <c r="AT135" s="231" t="s">
        <v>144</v>
      </c>
      <c r="AU135" s="231" t="s">
        <v>79</v>
      </c>
      <c r="AY135" s="19" t="s">
        <v>141</v>
      </c>
      <c r="BE135" s="232">
        <f>IF(N135="základní",J135,0)</f>
        <v>0</v>
      </c>
      <c r="BF135" s="232">
        <f>IF(N135="snížená",J135,0)</f>
        <v>0</v>
      </c>
      <c r="BG135" s="232">
        <f>IF(N135="zákl. přenesená",J135,0)</f>
        <v>0</v>
      </c>
      <c r="BH135" s="232">
        <f>IF(N135="sníž. přenesená",J135,0)</f>
        <v>0</v>
      </c>
      <c r="BI135" s="232">
        <f>IF(N135="nulová",J135,0)</f>
        <v>0</v>
      </c>
      <c r="BJ135" s="19" t="s">
        <v>77</v>
      </c>
      <c r="BK135" s="232">
        <f>ROUND(I135*H135,2)</f>
        <v>0</v>
      </c>
      <c r="BL135" s="19" t="s">
        <v>161</v>
      </c>
      <c r="BM135" s="231" t="s">
        <v>508</v>
      </c>
    </row>
    <row r="136" s="2" customFormat="1">
      <c r="A136" s="40"/>
      <c r="B136" s="41"/>
      <c r="C136" s="42"/>
      <c r="D136" s="235" t="s">
        <v>199</v>
      </c>
      <c r="E136" s="42"/>
      <c r="F136" s="250" t="s">
        <v>509</v>
      </c>
      <c r="G136" s="42"/>
      <c r="H136" s="42"/>
      <c r="I136" s="138"/>
      <c r="J136" s="42"/>
      <c r="K136" s="42"/>
      <c r="L136" s="46"/>
      <c r="M136" s="251"/>
      <c r="N136" s="252"/>
      <c r="O136" s="86"/>
      <c r="P136" s="86"/>
      <c r="Q136" s="86"/>
      <c r="R136" s="86"/>
      <c r="S136" s="86"/>
      <c r="T136" s="87"/>
      <c r="U136" s="40"/>
      <c r="V136" s="40"/>
      <c r="W136" s="40"/>
      <c r="X136" s="40"/>
      <c r="Y136" s="40"/>
      <c r="Z136" s="40"/>
      <c r="AA136" s="40"/>
      <c r="AB136" s="40"/>
      <c r="AC136" s="40"/>
      <c r="AD136" s="40"/>
      <c r="AE136" s="40"/>
      <c r="AT136" s="19" t="s">
        <v>199</v>
      </c>
      <c r="AU136" s="19" t="s">
        <v>79</v>
      </c>
    </row>
    <row r="137" s="2" customFormat="1" ht="24" customHeight="1">
      <c r="A137" s="40"/>
      <c r="B137" s="41"/>
      <c r="C137" s="220" t="s">
        <v>318</v>
      </c>
      <c r="D137" s="220" t="s">
        <v>144</v>
      </c>
      <c r="E137" s="221" t="s">
        <v>510</v>
      </c>
      <c r="F137" s="222" t="s">
        <v>511</v>
      </c>
      <c r="G137" s="223" t="s">
        <v>295</v>
      </c>
      <c r="H137" s="224">
        <v>6</v>
      </c>
      <c r="I137" s="225"/>
      <c r="J137" s="226">
        <f>ROUND(I137*H137,2)</f>
        <v>0</v>
      </c>
      <c r="K137" s="222" t="s">
        <v>197</v>
      </c>
      <c r="L137" s="46"/>
      <c r="M137" s="227" t="s">
        <v>19</v>
      </c>
      <c r="N137" s="228" t="s">
        <v>40</v>
      </c>
      <c r="O137" s="86"/>
      <c r="P137" s="229">
        <f>O137*H137</f>
        <v>0</v>
      </c>
      <c r="Q137" s="229">
        <v>0.16849</v>
      </c>
      <c r="R137" s="229">
        <f>Q137*H137</f>
        <v>1.01094</v>
      </c>
      <c r="S137" s="229">
        <v>0</v>
      </c>
      <c r="T137" s="230">
        <f>S137*H137</f>
        <v>0</v>
      </c>
      <c r="U137" s="40"/>
      <c r="V137" s="40"/>
      <c r="W137" s="40"/>
      <c r="X137" s="40"/>
      <c r="Y137" s="40"/>
      <c r="Z137" s="40"/>
      <c r="AA137" s="40"/>
      <c r="AB137" s="40"/>
      <c r="AC137" s="40"/>
      <c r="AD137" s="40"/>
      <c r="AE137" s="40"/>
      <c r="AR137" s="231" t="s">
        <v>161</v>
      </c>
      <c r="AT137" s="231" t="s">
        <v>144</v>
      </c>
      <c r="AU137" s="231" t="s">
        <v>79</v>
      </c>
      <c r="AY137" s="19" t="s">
        <v>141</v>
      </c>
      <c r="BE137" s="232">
        <f>IF(N137="základní",J137,0)</f>
        <v>0</v>
      </c>
      <c r="BF137" s="232">
        <f>IF(N137="snížená",J137,0)</f>
        <v>0</v>
      </c>
      <c r="BG137" s="232">
        <f>IF(N137="zákl. přenesená",J137,0)</f>
        <v>0</v>
      </c>
      <c r="BH137" s="232">
        <f>IF(N137="sníž. přenesená",J137,0)</f>
        <v>0</v>
      </c>
      <c r="BI137" s="232">
        <f>IF(N137="nulová",J137,0)</f>
        <v>0</v>
      </c>
      <c r="BJ137" s="19" t="s">
        <v>77</v>
      </c>
      <c r="BK137" s="232">
        <f>ROUND(I137*H137,2)</f>
        <v>0</v>
      </c>
      <c r="BL137" s="19" t="s">
        <v>161</v>
      </c>
      <c r="BM137" s="231" t="s">
        <v>512</v>
      </c>
    </row>
    <row r="138" s="2" customFormat="1">
      <c r="A138" s="40"/>
      <c r="B138" s="41"/>
      <c r="C138" s="42"/>
      <c r="D138" s="235" t="s">
        <v>199</v>
      </c>
      <c r="E138" s="42"/>
      <c r="F138" s="250" t="s">
        <v>513</v>
      </c>
      <c r="G138" s="42"/>
      <c r="H138" s="42"/>
      <c r="I138" s="138"/>
      <c r="J138" s="42"/>
      <c r="K138" s="42"/>
      <c r="L138" s="46"/>
      <c r="M138" s="251"/>
      <c r="N138" s="252"/>
      <c r="O138" s="86"/>
      <c r="P138" s="86"/>
      <c r="Q138" s="86"/>
      <c r="R138" s="86"/>
      <c r="S138" s="86"/>
      <c r="T138" s="87"/>
      <c r="U138" s="40"/>
      <c r="V138" s="40"/>
      <c r="W138" s="40"/>
      <c r="X138" s="40"/>
      <c r="Y138" s="40"/>
      <c r="Z138" s="40"/>
      <c r="AA138" s="40"/>
      <c r="AB138" s="40"/>
      <c r="AC138" s="40"/>
      <c r="AD138" s="40"/>
      <c r="AE138" s="40"/>
      <c r="AT138" s="19" t="s">
        <v>199</v>
      </c>
      <c r="AU138" s="19" t="s">
        <v>79</v>
      </c>
    </row>
    <row r="139" s="2" customFormat="1" ht="24" customHeight="1">
      <c r="A139" s="40"/>
      <c r="B139" s="41"/>
      <c r="C139" s="220" t="s">
        <v>324</v>
      </c>
      <c r="D139" s="220" t="s">
        <v>144</v>
      </c>
      <c r="E139" s="221" t="s">
        <v>514</v>
      </c>
      <c r="F139" s="222" t="s">
        <v>515</v>
      </c>
      <c r="G139" s="223" t="s">
        <v>295</v>
      </c>
      <c r="H139" s="224">
        <v>10</v>
      </c>
      <c r="I139" s="225"/>
      <c r="J139" s="226">
        <f>ROUND(I139*H139,2)</f>
        <v>0</v>
      </c>
      <c r="K139" s="222" t="s">
        <v>197</v>
      </c>
      <c r="L139" s="46"/>
      <c r="M139" s="227" t="s">
        <v>19</v>
      </c>
      <c r="N139" s="228" t="s">
        <v>40</v>
      </c>
      <c r="O139" s="86"/>
      <c r="P139" s="229">
        <f>O139*H139</f>
        <v>0</v>
      </c>
      <c r="Q139" s="229">
        <v>0.00060999999999999997</v>
      </c>
      <c r="R139" s="229">
        <f>Q139*H139</f>
        <v>0.0060999999999999995</v>
      </c>
      <c r="S139" s="229">
        <v>0</v>
      </c>
      <c r="T139" s="230">
        <f>S139*H139</f>
        <v>0</v>
      </c>
      <c r="U139" s="40"/>
      <c r="V139" s="40"/>
      <c r="W139" s="40"/>
      <c r="X139" s="40"/>
      <c r="Y139" s="40"/>
      <c r="Z139" s="40"/>
      <c r="AA139" s="40"/>
      <c r="AB139" s="40"/>
      <c r="AC139" s="40"/>
      <c r="AD139" s="40"/>
      <c r="AE139" s="40"/>
      <c r="AR139" s="231" t="s">
        <v>161</v>
      </c>
      <c r="AT139" s="231" t="s">
        <v>144</v>
      </c>
      <c r="AU139" s="231" t="s">
        <v>79</v>
      </c>
      <c r="AY139" s="19" t="s">
        <v>141</v>
      </c>
      <c r="BE139" s="232">
        <f>IF(N139="základní",J139,0)</f>
        <v>0</v>
      </c>
      <c r="BF139" s="232">
        <f>IF(N139="snížená",J139,0)</f>
        <v>0</v>
      </c>
      <c r="BG139" s="232">
        <f>IF(N139="zákl. přenesená",J139,0)</f>
        <v>0</v>
      </c>
      <c r="BH139" s="232">
        <f>IF(N139="sníž. přenesená",J139,0)</f>
        <v>0</v>
      </c>
      <c r="BI139" s="232">
        <f>IF(N139="nulová",J139,0)</f>
        <v>0</v>
      </c>
      <c r="BJ139" s="19" t="s">
        <v>77</v>
      </c>
      <c r="BK139" s="232">
        <f>ROUND(I139*H139,2)</f>
        <v>0</v>
      </c>
      <c r="BL139" s="19" t="s">
        <v>161</v>
      </c>
      <c r="BM139" s="231" t="s">
        <v>516</v>
      </c>
    </row>
    <row r="140" s="2" customFormat="1">
      <c r="A140" s="40"/>
      <c r="B140" s="41"/>
      <c r="C140" s="42"/>
      <c r="D140" s="235" t="s">
        <v>199</v>
      </c>
      <c r="E140" s="42"/>
      <c r="F140" s="250" t="s">
        <v>517</v>
      </c>
      <c r="G140" s="42"/>
      <c r="H140" s="42"/>
      <c r="I140" s="138"/>
      <c r="J140" s="42"/>
      <c r="K140" s="42"/>
      <c r="L140" s="46"/>
      <c r="M140" s="251"/>
      <c r="N140" s="252"/>
      <c r="O140" s="86"/>
      <c r="P140" s="86"/>
      <c r="Q140" s="86"/>
      <c r="R140" s="86"/>
      <c r="S140" s="86"/>
      <c r="T140" s="87"/>
      <c r="U140" s="40"/>
      <c r="V140" s="40"/>
      <c r="W140" s="40"/>
      <c r="X140" s="40"/>
      <c r="Y140" s="40"/>
      <c r="Z140" s="40"/>
      <c r="AA140" s="40"/>
      <c r="AB140" s="40"/>
      <c r="AC140" s="40"/>
      <c r="AD140" s="40"/>
      <c r="AE140" s="40"/>
      <c r="AT140" s="19" t="s">
        <v>199</v>
      </c>
      <c r="AU140" s="19" t="s">
        <v>79</v>
      </c>
    </row>
    <row r="141" s="13" customFormat="1">
      <c r="A141" s="13"/>
      <c r="B141" s="233"/>
      <c r="C141" s="234"/>
      <c r="D141" s="235" t="s">
        <v>170</v>
      </c>
      <c r="E141" s="236" t="s">
        <v>19</v>
      </c>
      <c r="F141" s="237" t="s">
        <v>249</v>
      </c>
      <c r="G141" s="234"/>
      <c r="H141" s="238">
        <v>10</v>
      </c>
      <c r="I141" s="239"/>
      <c r="J141" s="234"/>
      <c r="K141" s="234"/>
      <c r="L141" s="240"/>
      <c r="M141" s="241"/>
      <c r="N141" s="242"/>
      <c r="O141" s="242"/>
      <c r="P141" s="242"/>
      <c r="Q141" s="242"/>
      <c r="R141" s="242"/>
      <c r="S141" s="242"/>
      <c r="T141" s="243"/>
      <c r="U141" s="13"/>
      <c r="V141" s="13"/>
      <c r="W141" s="13"/>
      <c r="X141" s="13"/>
      <c r="Y141" s="13"/>
      <c r="Z141" s="13"/>
      <c r="AA141" s="13"/>
      <c r="AB141" s="13"/>
      <c r="AC141" s="13"/>
      <c r="AD141" s="13"/>
      <c r="AE141" s="13"/>
      <c r="AT141" s="244" t="s">
        <v>170</v>
      </c>
      <c r="AU141" s="244" t="s">
        <v>79</v>
      </c>
      <c r="AV141" s="13" t="s">
        <v>79</v>
      </c>
      <c r="AW141" s="13" t="s">
        <v>31</v>
      </c>
      <c r="AX141" s="13" t="s">
        <v>77</v>
      </c>
      <c r="AY141" s="244" t="s">
        <v>141</v>
      </c>
    </row>
    <row r="142" s="2" customFormat="1" ht="16.5" customHeight="1">
      <c r="A142" s="40"/>
      <c r="B142" s="41"/>
      <c r="C142" s="220" t="s">
        <v>7</v>
      </c>
      <c r="D142" s="220" t="s">
        <v>144</v>
      </c>
      <c r="E142" s="221" t="s">
        <v>518</v>
      </c>
      <c r="F142" s="222" t="s">
        <v>519</v>
      </c>
      <c r="G142" s="223" t="s">
        <v>295</v>
      </c>
      <c r="H142" s="224">
        <v>4</v>
      </c>
      <c r="I142" s="225"/>
      <c r="J142" s="226">
        <f>ROUND(I142*H142,2)</f>
        <v>0</v>
      </c>
      <c r="K142" s="222" t="s">
        <v>197</v>
      </c>
      <c r="L142" s="46"/>
      <c r="M142" s="227" t="s">
        <v>19</v>
      </c>
      <c r="N142" s="228" t="s">
        <v>40</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161</v>
      </c>
      <c r="AT142" s="231" t="s">
        <v>144</v>
      </c>
      <c r="AU142" s="231" t="s">
        <v>79</v>
      </c>
      <c r="AY142" s="19" t="s">
        <v>141</v>
      </c>
      <c r="BE142" s="232">
        <f>IF(N142="základní",J142,0)</f>
        <v>0</v>
      </c>
      <c r="BF142" s="232">
        <f>IF(N142="snížená",J142,0)</f>
        <v>0</v>
      </c>
      <c r="BG142" s="232">
        <f>IF(N142="zákl. přenesená",J142,0)</f>
        <v>0</v>
      </c>
      <c r="BH142" s="232">
        <f>IF(N142="sníž. přenesená",J142,0)</f>
        <v>0</v>
      </c>
      <c r="BI142" s="232">
        <f>IF(N142="nulová",J142,0)</f>
        <v>0</v>
      </c>
      <c r="BJ142" s="19" t="s">
        <v>77</v>
      </c>
      <c r="BK142" s="232">
        <f>ROUND(I142*H142,2)</f>
        <v>0</v>
      </c>
      <c r="BL142" s="19" t="s">
        <v>161</v>
      </c>
      <c r="BM142" s="231" t="s">
        <v>520</v>
      </c>
    </row>
    <row r="143" s="2" customFormat="1">
      <c r="A143" s="40"/>
      <c r="B143" s="41"/>
      <c r="C143" s="42"/>
      <c r="D143" s="235" t="s">
        <v>199</v>
      </c>
      <c r="E143" s="42"/>
      <c r="F143" s="250" t="s">
        <v>521</v>
      </c>
      <c r="G143" s="42"/>
      <c r="H143" s="42"/>
      <c r="I143" s="138"/>
      <c r="J143" s="42"/>
      <c r="K143" s="42"/>
      <c r="L143" s="46"/>
      <c r="M143" s="251"/>
      <c r="N143" s="252"/>
      <c r="O143" s="86"/>
      <c r="P143" s="86"/>
      <c r="Q143" s="86"/>
      <c r="R143" s="86"/>
      <c r="S143" s="86"/>
      <c r="T143" s="87"/>
      <c r="U143" s="40"/>
      <c r="V143" s="40"/>
      <c r="W143" s="40"/>
      <c r="X143" s="40"/>
      <c r="Y143" s="40"/>
      <c r="Z143" s="40"/>
      <c r="AA143" s="40"/>
      <c r="AB143" s="40"/>
      <c r="AC143" s="40"/>
      <c r="AD143" s="40"/>
      <c r="AE143" s="40"/>
      <c r="AT143" s="19" t="s">
        <v>199</v>
      </c>
      <c r="AU143" s="19" t="s">
        <v>79</v>
      </c>
    </row>
    <row r="144" s="2" customFormat="1" ht="36" customHeight="1">
      <c r="A144" s="40"/>
      <c r="B144" s="41"/>
      <c r="C144" s="220" t="s">
        <v>337</v>
      </c>
      <c r="D144" s="220" t="s">
        <v>144</v>
      </c>
      <c r="E144" s="221" t="s">
        <v>522</v>
      </c>
      <c r="F144" s="222" t="s">
        <v>523</v>
      </c>
      <c r="G144" s="223" t="s">
        <v>295</v>
      </c>
      <c r="H144" s="224">
        <v>6</v>
      </c>
      <c r="I144" s="225"/>
      <c r="J144" s="226">
        <f>ROUND(I144*H144,2)</f>
        <v>0</v>
      </c>
      <c r="K144" s="222" t="s">
        <v>197</v>
      </c>
      <c r="L144" s="46"/>
      <c r="M144" s="227" t="s">
        <v>19</v>
      </c>
      <c r="N144" s="228" t="s">
        <v>40</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161</v>
      </c>
      <c r="AT144" s="231" t="s">
        <v>144</v>
      </c>
      <c r="AU144" s="231" t="s">
        <v>79</v>
      </c>
      <c r="AY144" s="19" t="s">
        <v>141</v>
      </c>
      <c r="BE144" s="232">
        <f>IF(N144="základní",J144,0)</f>
        <v>0</v>
      </c>
      <c r="BF144" s="232">
        <f>IF(N144="snížená",J144,0)</f>
        <v>0</v>
      </c>
      <c r="BG144" s="232">
        <f>IF(N144="zákl. přenesená",J144,0)</f>
        <v>0</v>
      </c>
      <c r="BH144" s="232">
        <f>IF(N144="sníž. přenesená",J144,0)</f>
        <v>0</v>
      </c>
      <c r="BI144" s="232">
        <f>IF(N144="nulová",J144,0)</f>
        <v>0</v>
      </c>
      <c r="BJ144" s="19" t="s">
        <v>77</v>
      </c>
      <c r="BK144" s="232">
        <f>ROUND(I144*H144,2)</f>
        <v>0</v>
      </c>
      <c r="BL144" s="19" t="s">
        <v>161</v>
      </c>
      <c r="BM144" s="231" t="s">
        <v>524</v>
      </c>
    </row>
    <row r="145" s="2" customFormat="1">
      <c r="A145" s="40"/>
      <c r="B145" s="41"/>
      <c r="C145" s="42"/>
      <c r="D145" s="235" t="s">
        <v>199</v>
      </c>
      <c r="E145" s="42"/>
      <c r="F145" s="250" t="s">
        <v>525</v>
      </c>
      <c r="G145" s="42"/>
      <c r="H145" s="42"/>
      <c r="I145" s="138"/>
      <c r="J145" s="42"/>
      <c r="K145" s="42"/>
      <c r="L145" s="46"/>
      <c r="M145" s="251"/>
      <c r="N145" s="252"/>
      <c r="O145" s="86"/>
      <c r="P145" s="86"/>
      <c r="Q145" s="86"/>
      <c r="R145" s="86"/>
      <c r="S145" s="86"/>
      <c r="T145" s="87"/>
      <c r="U145" s="40"/>
      <c r="V145" s="40"/>
      <c r="W145" s="40"/>
      <c r="X145" s="40"/>
      <c r="Y145" s="40"/>
      <c r="Z145" s="40"/>
      <c r="AA145" s="40"/>
      <c r="AB145" s="40"/>
      <c r="AC145" s="40"/>
      <c r="AD145" s="40"/>
      <c r="AE145" s="40"/>
      <c r="AT145" s="19" t="s">
        <v>199</v>
      </c>
      <c r="AU145" s="19" t="s">
        <v>79</v>
      </c>
    </row>
    <row r="146" s="12" customFormat="1" ht="22.8" customHeight="1">
      <c r="A146" s="12"/>
      <c r="B146" s="204"/>
      <c r="C146" s="205"/>
      <c r="D146" s="206" t="s">
        <v>68</v>
      </c>
      <c r="E146" s="218" t="s">
        <v>316</v>
      </c>
      <c r="F146" s="218" t="s">
        <v>317</v>
      </c>
      <c r="G146" s="205"/>
      <c r="H146" s="205"/>
      <c r="I146" s="208"/>
      <c r="J146" s="219">
        <f>BK146</f>
        <v>0</v>
      </c>
      <c r="K146" s="205"/>
      <c r="L146" s="210"/>
      <c r="M146" s="211"/>
      <c r="N146" s="212"/>
      <c r="O146" s="212"/>
      <c r="P146" s="213">
        <f>SUM(P147:P154)</f>
        <v>0</v>
      </c>
      <c r="Q146" s="212"/>
      <c r="R146" s="213">
        <f>SUM(R147:R154)</f>
        <v>0</v>
      </c>
      <c r="S146" s="212"/>
      <c r="T146" s="214">
        <f>SUM(T147:T154)</f>
        <v>0</v>
      </c>
      <c r="U146" s="12"/>
      <c r="V146" s="12"/>
      <c r="W146" s="12"/>
      <c r="X146" s="12"/>
      <c r="Y146" s="12"/>
      <c r="Z146" s="12"/>
      <c r="AA146" s="12"/>
      <c r="AB146" s="12"/>
      <c r="AC146" s="12"/>
      <c r="AD146" s="12"/>
      <c r="AE146" s="12"/>
      <c r="AR146" s="215" t="s">
        <v>77</v>
      </c>
      <c r="AT146" s="216" t="s">
        <v>68</v>
      </c>
      <c r="AU146" s="216" t="s">
        <v>77</v>
      </c>
      <c r="AY146" s="215" t="s">
        <v>141</v>
      </c>
      <c r="BK146" s="217">
        <f>SUM(BK147:BK154)</f>
        <v>0</v>
      </c>
    </row>
    <row r="147" s="2" customFormat="1" ht="24" customHeight="1">
      <c r="A147" s="40"/>
      <c r="B147" s="41"/>
      <c r="C147" s="220" t="s">
        <v>344</v>
      </c>
      <c r="D147" s="220" t="s">
        <v>144</v>
      </c>
      <c r="E147" s="221" t="s">
        <v>526</v>
      </c>
      <c r="F147" s="222" t="s">
        <v>527</v>
      </c>
      <c r="G147" s="223" t="s">
        <v>257</v>
      </c>
      <c r="H147" s="224">
        <v>8.1959999999999997</v>
      </c>
      <c r="I147" s="225"/>
      <c r="J147" s="226">
        <f>ROUND(I147*H147,2)</f>
        <v>0</v>
      </c>
      <c r="K147" s="222" t="s">
        <v>197</v>
      </c>
      <c r="L147" s="46"/>
      <c r="M147" s="227" t="s">
        <v>19</v>
      </c>
      <c r="N147" s="228" t="s">
        <v>40</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161</v>
      </c>
      <c r="AT147" s="231" t="s">
        <v>144</v>
      </c>
      <c r="AU147" s="231" t="s">
        <v>79</v>
      </c>
      <c r="AY147" s="19" t="s">
        <v>141</v>
      </c>
      <c r="BE147" s="232">
        <f>IF(N147="základní",J147,0)</f>
        <v>0</v>
      </c>
      <c r="BF147" s="232">
        <f>IF(N147="snížená",J147,0)</f>
        <v>0</v>
      </c>
      <c r="BG147" s="232">
        <f>IF(N147="zákl. přenesená",J147,0)</f>
        <v>0</v>
      </c>
      <c r="BH147" s="232">
        <f>IF(N147="sníž. přenesená",J147,0)</f>
        <v>0</v>
      </c>
      <c r="BI147" s="232">
        <f>IF(N147="nulová",J147,0)</f>
        <v>0</v>
      </c>
      <c r="BJ147" s="19" t="s">
        <v>77</v>
      </c>
      <c r="BK147" s="232">
        <f>ROUND(I147*H147,2)</f>
        <v>0</v>
      </c>
      <c r="BL147" s="19" t="s">
        <v>161</v>
      </c>
      <c r="BM147" s="231" t="s">
        <v>528</v>
      </c>
    </row>
    <row r="148" s="2" customFormat="1">
      <c r="A148" s="40"/>
      <c r="B148" s="41"/>
      <c r="C148" s="42"/>
      <c r="D148" s="235" t="s">
        <v>199</v>
      </c>
      <c r="E148" s="42"/>
      <c r="F148" s="250" t="s">
        <v>529</v>
      </c>
      <c r="G148" s="42"/>
      <c r="H148" s="42"/>
      <c r="I148" s="138"/>
      <c r="J148" s="42"/>
      <c r="K148" s="42"/>
      <c r="L148" s="46"/>
      <c r="M148" s="251"/>
      <c r="N148" s="252"/>
      <c r="O148" s="86"/>
      <c r="P148" s="86"/>
      <c r="Q148" s="86"/>
      <c r="R148" s="86"/>
      <c r="S148" s="86"/>
      <c r="T148" s="87"/>
      <c r="U148" s="40"/>
      <c r="V148" s="40"/>
      <c r="W148" s="40"/>
      <c r="X148" s="40"/>
      <c r="Y148" s="40"/>
      <c r="Z148" s="40"/>
      <c r="AA148" s="40"/>
      <c r="AB148" s="40"/>
      <c r="AC148" s="40"/>
      <c r="AD148" s="40"/>
      <c r="AE148" s="40"/>
      <c r="AT148" s="19" t="s">
        <v>199</v>
      </c>
      <c r="AU148" s="19" t="s">
        <v>79</v>
      </c>
    </row>
    <row r="149" s="2" customFormat="1" ht="24" customHeight="1">
      <c r="A149" s="40"/>
      <c r="B149" s="41"/>
      <c r="C149" s="220" t="s">
        <v>353</v>
      </c>
      <c r="D149" s="220" t="s">
        <v>144</v>
      </c>
      <c r="E149" s="221" t="s">
        <v>338</v>
      </c>
      <c r="F149" s="222" t="s">
        <v>339</v>
      </c>
      <c r="G149" s="223" t="s">
        <v>257</v>
      </c>
      <c r="H149" s="224">
        <v>1.1759999999999999</v>
      </c>
      <c r="I149" s="225"/>
      <c r="J149" s="226">
        <f>ROUND(I149*H149,2)</f>
        <v>0</v>
      </c>
      <c r="K149" s="222" t="s">
        <v>197</v>
      </c>
      <c r="L149" s="46"/>
      <c r="M149" s="227" t="s">
        <v>19</v>
      </c>
      <c r="N149" s="228" t="s">
        <v>40</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161</v>
      </c>
      <c r="AT149" s="231" t="s">
        <v>144</v>
      </c>
      <c r="AU149" s="231" t="s">
        <v>79</v>
      </c>
      <c r="AY149" s="19" t="s">
        <v>141</v>
      </c>
      <c r="BE149" s="232">
        <f>IF(N149="základní",J149,0)</f>
        <v>0</v>
      </c>
      <c r="BF149" s="232">
        <f>IF(N149="snížená",J149,0)</f>
        <v>0</v>
      </c>
      <c r="BG149" s="232">
        <f>IF(N149="zákl. přenesená",J149,0)</f>
        <v>0</v>
      </c>
      <c r="BH149" s="232">
        <f>IF(N149="sníž. přenesená",J149,0)</f>
        <v>0</v>
      </c>
      <c r="BI149" s="232">
        <f>IF(N149="nulová",J149,0)</f>
        <v>0</v>
      </c>
      <c r="BJ149" s="19" t="s">
        <v>77</v>
      </c>
      <c r="BK149" s="232">
        <f>ROUND(I149*H149,2)</f>
        <v>0</v>
      </c>
      <c r="BL149" s="19" t="s">
        <v>161</v>
      </c>
      <c r="BM149" s="231" t="s">
        <v>530</v>
      </c>
    </row>
    <row r="150" s="2" customFormat="1">
      <c r="A150" s="40"/>
      <c r="B150" s="41"/>
      <c r="C150" s="42"/>
      <c r="D150" s="235" t="s">
        <v>199</v>
      </c>
      <c r="E150" s="42"/>
      <c r="F150" s="250" t="s">
        <v>333</v>
      </c>
      <c r="G150" s="42"/>
      <c r="H150" s="42"/>
      <c r="I150" s="138"/>
      <c r="J150" s="42"/>
      <c r="K150" s="42"/>
      <c r="L150" s="46"/>
      <c r="M150" s="251"/>
      <c r="N150" s="252"/>
      <c r="O150" s="86"/>
      <c r="P150" s="86"/>
      <c r="Q150" s="86"/>
      <c r="R150" s="86"/>
      <c r="S150" s="86"/>
      <c r="T150" s="87"/>
      <c r="U150" s="40"/>
      <c r="V150" s="40"/>
      <c r="W150" s="40"/>
      <c r="X150" s="40"/>
      <c r="Y150" s="40"/>
      <c r="Z150" s="40"/>
      <c r="AA150" s="40"/>
      <c r="AB150" s="40"/>
      <c r="AC150" s="40"/>
      <c r="AD150" s="40"/>
      <c r="AE150" s="40"/>
      <c r="AT150" s="19" t="s">
        <v>199</v>
      </c>
      <c r="AU150" s="19" t="s">
        <v>79</v>
      </c>
    </row>
    <row r="151" s="13" customFormat="1">
      <c r="A151" s="13"/>
      <c r="B151" s="233"/>
      <c r="C151" s="234"/>
      <c r="D151" s="235" t="s">
        <v>170</v>
      </c>
      <c r="E151" s="236" t="s">
        <v>19</v>
      </c>
      <c r="F151" s="237" t="s">
        <v>531</v>
      </c>
      <c r="G151" s="234"/>
      <c r="H151" s="238">
        <v>1.1759999999999999</v>
      </c>
      <c r="I151" s="239"/>
      <c r="J151" s="234"/>
      <c r="K151" s="234"/>
      <c r="L151" s="240"/>
      <c r="M151" s="241"/>
      <c r="N151" s="242"/>
      <c r="O151" s="242"/>
      <c r="P151" s="242"/>
      <c r="Q151" s="242"/>
      <c r="R151" s="242"/>
      <c r="S151" s="242"/>
      <c r="T151" s="243"/>
      <c r="U151" s="13"/>
      <c r="V151" s="13"/>
      <c r="W151" s="13"/>
      <c r="X151" s="13"/>
      <c r="Y151" s="13"/>
      <c r="Z151" s="13"/>
      <c r="AA151" s="13"/>
      <c r="AB151" s="13"/>
      <c r="AC151" s="13"/>
      <c r="AD151" s="13"/>
      <c r="AE151" s="13"/>
      <c r="AT151" s="244" t="s">
        <v>170</v>
      </c>
      <c r="AU151" s="244" t="s">
        <v>79</v>
      </c>
      <c r="AV151" s="13" t="s">
        <v>79</v>
      </c>
      <c r="AW151" s="13" t="s">
        <v>31</v>
      </c>
      <c r="AX151" s="13" t="s">
        <v>77</v>
      </c>
      <c r="AY151" s="244" t="s">
        <v>141</v>
      </c>
    </row>
    <row r="152" s="2" customFormat="1" ht="24" customHeight="1">
      <c r="A152" s="40"/>
      <c r="B152" s="41"/>
      <c r="C152" s="220" t="s">
        <v>532</v>
      </c>
      <c r="D152" s="220" t="s">
        <v>144</v>
      </c>
      <c r="E152" s="221" t="s">
        <v>533</v>
      </c>
      <c r="F152" s="222" t="s">
        <v>256</v>
      </c>
      <c r="G152" s="223" t="s">
        <v>257</v>
      </c>
      <c r="H152" s="224">
        <v>7.0199999999999996</v>
      </c>
      <c r="I152" s="225"/>
      <c r="J152" s="226">
        <f>ROUND(I152*H152,2)</f>
        <v>0</v>
      </c>
      <c r="K152" s="222" t="s">
        <v>197</v>
      </c>
      <c r="L152" s="46"/>
      <c r="M152" s="227" t="s">
        <v>19</v>
      </c>
      <c r="N152" s="228" t="s">
        <v>40</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161</v>
      </c>
      <c r="AT152" s="231" t="s">
        <v>144</v>
      </c>
      <c r="AU152" s="231" t="s">
        <v>79</v>
      </c>
      <c r="AY152" s="19" t="s">
        <v>141</v>
      </c>
      <c r="BE152" s="232">
        <f>IF(N152="základní",J152,0)</f>
        <v>0</v>
      </c>
      <c r="BF152" s="232">
        <f>IF(N152="snížená",J152,0)</f>
        <v>0</v>
      </c>
      <c r="BG152" s="232">
        <f>IF(N152="zákl. přenesená",J152,0)</f>
        <v>0</v>
      </c>
      <c r="BH152" s="232">
        <f>IF(N152="sníž. přenesená",J152,0)</f>
        <v>0</v>
      </c>
      <c r="BI152" s="232">
        <f>IF(N152="nulová",J152,0)</f>
        <v>0</v>
      </c>
      <c r="BJ152" s="19" t="s">
        <v>77</v>
      </c>
      <c r="BK152" s="232">
        <f>ROUND(I152*H152,2)</f>
        <v>0</v>
      </c>
      <c r="BL152" s="19" t="s">
        <v>161</v>
      </c>
      <c r="BM152" s="231" t="s">
        <v>534</v>
      </c>
    </row>
    <row r="153" s="2" customFormat="1">
      <c r="A153" s="40"/>
      <c r="B153" s="41"/>
      <c r="C153" s="42"/>
      <c r="D153" s="235" t="s">
        <v>199</v>
      </c>
      <c r="E153" s="42"/>
      <c r="F153" s="250" t="s">
        <v>333</v>
      </c>
      <c r="G153" s="42"/>
      <c r="H153" s="42"/>
      <c r="I153" s="138"/>
      <c r="J153" s="42"/>
      <c r="K153" s="42"/>
      <c r="L153" s="46"/>
      <c r="M153" s="251"/>
      <c r="N153" s="252"/>
      <c r="O153" s="86"/>
      <c r="P153" s="86"/>
      <c r="Q153" s="86"/>
      <c r="R153" s="86"/>
      <c r="S153" s="86"/>
      <c r="T153" s="87"/>
      <c r="U153" s="40"/>
      <c r="V153" s="40"/>
      <c r="W153" s="40"/>
      <c r="X153" s="40"/>
      <c r="Y153" s="40"/>
      <c r="Z153" s="40"/>
      <c r="AA153" s="40"/>
      <c r="AB153" s="40"/>
      <c r="AC153" s="40"/>
      <c r="AD153" s="40"/>
      <c r="AE153" s="40"/>
      <c r="AT153" s="19" t="s">
        <v>199</v>
      </c>
      <c r="AU153" s="19" t="s">
        <v>79</v>
      </c>
    </row>
    <row r="154" s="13" customFormat="1">
      <c r="A154" s="13"/>
      <c r="B154" s="233"/>
      <c r="C154" s="234"/>
      <c r="D154" s="235" t="s">
        <v>170</v>
      </c>
      <c r="E154" s="236" t="s">
        <v>19</v>
      </c>
      <c r="F154" s="237" t="s">
        <v>535</v>
      </c>
      <c r="G154" s="234"/>
      <c r="H154" s="238">
        <v>7.0199999999999996</v>
      </c>
      <c r="I154" s="239"/>
      <c r="J154" s="234"/>
      <c r="K154" s="234"/>
      <c r="L154" s="240"/>
      <c r="M154" s="241"/>
      <c r="N154" s="242"/>
      <c r="O154" s="242"/>
      <c r="P154" s="242"/>
      <c r="Q154" s="242"/>
      <c r="R154" s="242"/>
      <c r="S154" s="242"/>
      <c r="T154" s="243"/>
      <c r="U154" s="13"/>
      <c r="V154" s="13"/>
      <c r="W154" s="13"/>
      <c r="X154" s="13"/>
      <c r="Y154" s="13"/>
      <c r="Z154" s="13"/>
      <c r="AA154" s="13"/>
      <c r="AB154" s="13"/>
      <c r="AC154" s="13"/>
      <c r="AD154" s="13"/>
      <c r="AE154" s="13"/>
      <c r="AT154" s="244" t="s">
        <v>170</v>
      </c>
      <c r="AU154" s="244" t="s">
        <v>79</v>
      </c>
      <c r="AV154" s="13" t="s">
        <v>79</v>
      </c>
      <c r="AW154" s="13" t="s">
        <v>31</v>
      </c>
      <c r="AX154" s="13" t="s">
        <v>77</v>
      </c>
      <c r="AY154" s="244" t="s">
        <v>141</v>
      </c>
    </row>
    <row r="155" s="12" customFormat="1" ht="22.8" customHeight="1">
      <c r="A155" s="12"/>
      <c r="B155" s="204"/>
      <c r="C155" s="205"/>
      <c r="D155" s="206" t="s">
        <v>68</v>
      </c>
      <c r="E155" s="218" t="s">
        <v>342</v>
      </c>
      <c r="F155" s="218" t="s">
        <v>343</v>
      </c>
      <c r="G155" s="205"/>
      <c r="H155" s="205"/>
      <c r="I155" s="208"/>
      <c r="J155" s="219">
        <f>BK155</f>
        <v>0</v>
      </c>
      <c r="K155" s="205"/>
      <c r="L155" s="210"/>
      <c r="M155" s="211"/>
      <c r="N155" s="212"/>
      <c r="O155" s="212"/>
      <c r="P155" s="213">
        <f>SUM(P156:P157)</f>
        <v>0</v>
      </c>
      <c r="Q155" s="212"/>
      <c r="R155" s="213">
        <f>SUM(R156:R157)</f>
        <v>0</v>
      </c>
      <c r="S155" s="212"/>
      <c r="T155" s="214">
        <f>SUM(T156:T157)</f>
        <v>0</v>
      </c>
      <c r="U155" s="12"/>
      <c r="V155" s="12"/>
      <c r="W155" s="12"/>
      <c r="X155" s="12"/>
      <c r="Y155" s="12"/>
      <c r="Z155" s="12"/>
      <c r="AA155" s="12"/>
      <c r="AB155" s="12"/>
      <c r="AC155" s="12"/>
      <c r="AD155" s="12"/>
      <c r="AE155" s="12"/>
      <c r="AR155" s="215" t="s">
        <v>77</v>
      </c>
      <c r="AT155" s="216" t="s">
        <v>68</v>
      </c>
      <c r="AU155" s="216" t="s">
        <v>77</v>
      </c>
      <c r="AY155" s="215" t="s">
        <v>141</v>
      </c>
      <c r="BK155" s="217">
        <f>SUM(BK156:BK157)</f>
        <v>0</v>
      </c>
    </row>
    <row r="156" s="2" customFormat="1" ht="24" customHeight="1">
      <c r="A156" s="40"/>
      <c r="B156" s="41"/>
      <c r="C156" s="220" t="s">
        <v>536</v>
      </c>
      <c r="D156" s="220" t="s">
        <v>144</v>
      </c>
      <c r="E156" s="221" t="s">
        <v>537</v>
      </c>
      <c r="F156" s="222" t="s">
        <v>538</v>
      </c>
      <c r="G156" s="223" t="s">
        <v>257</v>
      </c>
      <c r="H156" s="224">
        <v>22.045999999999999</v>
      </c>
      <c r="I156" s="225"/>
      <c r="J156" s="226">
        <f>ROUND(I156*H156,2)</f>
        <v>0</v>
      </c>
      <c r="K156" s="222" t="s">
        <v>197</v>
      </c>
      <c r="L156" s="46"/>
      <c r="M156" s="227" t="s">
        <v>19</v>
      </c>
      <c r="N156" s="228" t="s">
        <v>40</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161</v>
      </c>
      <c r="AT156" s="231" t="s">
        <v>144</v>
      </c>
      <c r="AU156" s="231" t="s">
        <v>79</v>
      </c>
      <c r="AY156" s="19" t="s">
        <v>141</v>
      </c>
      <c r="BE156" s="232">
        <f>IF(N156="základní",J156,0)</f>
        <v>0</v>
      </c>
      <c r="BF156" s="232">
        <f>IF(N156="snížená",J156,0)</f>
        <v>0</v>
      </c>
      <c r="BG156" s="232">
        <f>IF(N156="zákl. přenesená",J156,0)</f>
        <v>0</v>
      </c>
      <c r="BH156" s="232">
        <f>IF(N156="sníž. přenesená",J156,0)</f>
        <v>0</v>
      </c>
      <c r="BI156" s="232">
        <f>IF(N156="nulová",J156,0)</f>
        <v>0</v>
      </c>
      <c r="BJ156" s="19" t="s">
        <v>77</v>
      </c>
      <c r="BK156" s="232">
        <f>ROUND(I156*H156,2)</f>
        <v>0</v>
      </c>
      <c r="BL156" s="19" t="s">
        <v>161</v>
      </c>
      <c r="BM156" s="231" t="s">
        <v>539</v>
      </c>
    </row>
    <row r="157" s="2" customFormat="1">
      <c r="A157" s="40"/>
      <c r="B157" s="41"/>
      <c r="C157" s="42"/>
      <c r="D157" s="235" t="s">
        <v>199</v>
      </c>
      <c r="E157" s="42"/>
      <c r="F157" s="250" t="s">
        <v>540</v>
      </c>
      <c r="G157" s="42"/>
      <c r="H157" s="42"/>
      <c r="I157" s="138"/>
      <c r="J157" s="42"/>
      <c r="K157" s="42"/>
      <c r="L157" s="46"/>
      <c r="M157" s="251"/>
      <c r="N157" s="252"/>
      <c r="O157" s="86"/>
      <c r="P157" s="86"/>
      <c r="Q157" s="86"/>
      <c r="R157" s="86"/>
      <c r="S157" s="86"/>
      <c r="T157" s="87"/>
      <c r="U157" s="40"/>
      <c r="V157" s="40"/>
      <c r="W157" s="40"/>
      <c r="X157" s="40"/>
      <c r="Y157" s="40"/>
      <c r="Z157" s="40"/>
      <c r="AA157" s="40"/>
      <c r="AB157" s="40"/>
      <c r="AC157" s="40"/>
      <c r="AD157" s="40"/>
      <c r="AE157" s="40"/>
      <c r="AT157" s="19" t="s">
        <v>199</v>
      </c>
      <c r="AU157" s="19" t="s">
        <v>79</v>
      </c>
    </row>
    <row r="158" s="12" customFormat="1" ht="25.92" customHeight="1">
      <c r="A158" s="12"/>
      <c r="B158" s="204"/>
      <c r="C158" s="205"/>
      <c r="D158" s="206" t="s">
        <v>68</v>
      </c>
      <c r="E158" s="207" t="s">
        <v>379</v>
      </c>
      <c r="F158" s="207" t="s">
        <v>541</v>
      </c>
      <c r="G158" s="205"/>
      <c r="H158" s="205"/>
      <c r="I158" s="208"/>
      <c r="J158" s="209">
        <f>BK158</f>
        <v>0</v>
      </c>
      <c r="K158" s="205"/>
      <c r="L158" s="210"/>
      <c r="M158" s="211"/>
      <c r="N158" s="212"/>
      <c r="O158" s="212"/>
      <c r="P158" s="213">
        <f>P159</f>
        <v>0</v>
      </c>
      <c r="Q158" s="212"/>
      <c r="R158" s="213">
        <f>R159</f>
        <v>0.083999999999999991</v>
      </c>
      <c r="S158" s="212"/>
      <c r="T158" s="214">
        <f>T159</f>
        <v>0</v>
      </c>
      <c r="U158" s="12"/>
      <c r="V158" s="12"/>
      <c r="W158" s="12"/>
      <c r="X158" s="12"/>
      <c r="Y158" s="12"/>
      <c r="Z158" s="12"/>
      <c r="AA158" s="12"/>
      <c r="AB158" s="12"/>
      <c r="AC158" s="12"/>
      <c r="AD158" s="12"/>
      <c r="AE158" s="12"/>
      <c r="AR158" s="215" t="s">
        <v>155</v>
      </c>
      <c r="AT158" s="216" t="s">
        <v>68</v>
      </c>
      <c r="AU158" s="216" t="s">
        <v>69</v>
      </c>
      <c r="AY158" s="215" t="s">
        <v>141</v>
      </c>
      <c r="BK158" s="217">
        <f>BK159</f>
        <v>0</v>
      </c>
    </row>
    <row r="159" s="12" customFormat="1" ht="22.8" customHeight="1">
      <c r="A159" s="12"/>
      <c r="B159" s="204"/>
      <c r="C159" s="205"/>
      <c r="D159" s="206" t="s">
        <v>68</v>
      </c>
      <c r="E159" s="218" t="s">
        <v>542</v>
      </c>
      <c r="F159" s="218" t="s">
        <v>543</v>
      </c>
      <c r="G159" s="205"/>
      <c r="H159" s="205"/>
      <c r="I159" s="208"/>
      <c r="J159" s="219">
        <f>BK159</f>
        <v>0</v>
      </c>
      <c r="K159" s="205"/>
      <c r="L159" s="210"/>
      <c r="M159" s="211"/>
      <c r="N159" s="212"/>
      <c r="O159" s="212"/>
      <c r="P159" s="213">
        <f>SUM(P160:P165)</f>
        <v>0</v>
      </c>
      <c r="Q159" s="212"/>
      <c r="R159" s="213">
        <f>SUM(R160:R165)</f>
        <v>0.083999999999999991</v>
      </c>
      <c r="S159" s="212"/>
      <c r="T159" s="214">
        <f>SUM(T160:T165)</f>
        <v>0</v>
      </c>
      <c r="U159" s="12"/>
      <c r="V159" s="12"/>
      <c r="W159" s="12"/>
      <c r="X159" s="12"/>
      <c r="Y159" s="12"/>
      <c r="Z159" s="12"/>
      <c r="AA159" s="12"/>
      <c r="AB159" s="12"/>
      <c r="AC159" s="12"/>
      <c r="AD159" s="12"/>
      <c r="AE159" s="12"/>
      <c r="AR159" s="215" t="s">
        <v>155</v>
      </c>
      <c r="AT159" s="216" t="s">
        <v>68</v>
      </c>
      <c r="AU159" s="216" t="s">
        <v>77</v>
      </c>
      <c r="AY159" s="215" t="s">
        <v>141</v>
      </c>
      <c r="BK159" s="217">
        <f>SUM(BK160:BK165)</f>
        <v>0</v>
      </c>
    </row>
    <row r="160" s="2" customFormat="1" ht="36" customHeight="1">
      <c r="A160" s="40"/>
      <c r="B160" s="41"/>
      <c r="C160" s="220" t="s">
        <v>544</v>
      </c>
      <c r="D160" s="220" t="s">
        <v>144</v>
      </c>
      <c r="E160" s="221" t="s">
        <v>545</v>
      </c>
      <c r="F160" s="222" t="s">
        <v>546</v>
      </c>
      <c r="G160" s="223" t="s">
        <v>295</v>
      </c>
      <c r="H160" s="224">
        <v>6</v>
      </c>
      <c r="I160" s="225"/>
      <c r="J160" s="226">
        <f>ROUND(I160*H160,2)</f>
        <v>0</v>
      </c>
      <c r="K160" s="222" t="s">
        <v>19</v>
      </c>
      <c r="L160" s="46"/>
      <c r="M160" s="227" t="s">
        <v>19</v>
      </c>
      <c r="N160" s="228" t="s">
        <v>40</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547</v>
      </c>
      <c r="AT160" s="231" t="s">
        <v>144</v>
      </c>
      <c r="AU160" s="231" t="s">
        <v>79</v>
      </c>
      <c r="AY160" s="19" t="s">
        <v>141</v>
      </c>
      <c r="BE160" s="232">
        <f>IF(N160="základní",J160,0)</f>
        <v>0</v>
      </c>
      <c r="BF160" s="232">
        <f>IF(N160="snížená",J160,0)</f>
        <v>0</v>
      </c>
      <c r="BG160" s="232">
        <f>IF(N160="zákl. přenesená",J160,0)</f>
        <v>0</v>
      </c>
      <c r="BH160" s="232">
        <f>IF(N160="sníž. přenesená",J160,0)</f>
        <v>0</v>
      </c>
      <c r="BI160" s="232">
        <f>IF(N160="nulová",J160,0)</f>
        <v>0</v>
      </c>
      <c r="BJ160" s="19" t="s">
        <v>77</v>
      </c>
      <c r="BK160" s="232">
        <f>ROUND(I160*H160,2)</f>
        <v>0</v>
      </c>
      <c r="BL160" s="19" t="s">
        <v>547</v>
      </c>
      <c r="BM160" s="231" t="s">
        <v>548</v>
      </c>
    </row>
    <row r="161" s="2" customFormat="1">
      <c r="A161" s="40"/>
      <c r="B161" s="41"/>
      <c r="C161" s="42"/>
      <c r="D161" s="235" t="s">
        <v>199</v>
      </c>
      <c r="E161" s="42"/>
      <c r="F161" s="250" t="s">
        <v>549</v>
      </c>
      <c r="G161" s="42"/>
      <c r="H161" s="42"/>
      <c r="I161" s="138"/>
      <c r="J161" s="42"/>
      <c r="K161" s="42"/>
      <c r="L161" s="46"/>
      <c r="M161" s="251"/>
      <c r="N161" s="252"/>
      <c r="O161" s="86"/>
      <c r="P161" s="86"/>
      <c r="Q161" s="86"/>
      <c r="R161" s="86"/>
      <c r="S161" s="86"/>
      <c r="T161" s="87"/>
      <c r="U161" s="40"/>
      <c r="V161" s="40"/>
      <c r="W161" s="40"/>
      <c r="X161" s="40"/>
      <c r="Y161" s="40"/>
      <c r="Z161" s="40"/>
      <c r="AA161" s="40"/>
      <c r="AB161" s="40"/>
      <c r="AC161" s="40"/>
      <c r="AD161" s="40"/>
      <c r="AE161" s="40"/>
      <c r="AT161" s="19" t="s">
        <v>199</v>
      </c>
      <c r="AU161" s="19" t="s">
        <v>79</v>
      </c>
    </row>
    <row r="162" s="2" customFormat="1" ht="24" customHeight="1">
      <c r="A162" s="40"/>
      <c r="B162" s="41"/>
      <c r="C162" s="220" t="s">
        <v>550</v>
      </c>
      <c r="D162" s="220" t="s">
        <v>144</v>
      </c>
      <c r="E162" s="221" t="s">
        <v>551</v>
      </c>
      <c r="F162" s="222" t="s">
        <v>552</v>
      </c>
      <c r="G162" s="223" t="s">
        <v>295</v>
      </c>
      <c r="H162" s="224">
        <v>40</v>
      </c>
      <c r="I162" s="225"/>
      <c r="J162" s="226">
        <f>ROUND(I162*H162,2)</f>
        <v>0</v>
      </c>
      <c r="K162" s="222" t="s">
        <v>197</v>
      </c>
      <c r="L162" s="46"/>
      <c r="M162" s="227" t="s">
        <v>19</v>
      </c>
      <c r="N162" s="228" t="s">
        <v>40</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547</v>
      </c>
      <c r="AT162" s="231" t="s">
        <v>144</v>
      </c>
      <c r="AU162" s="231" t="s">
        <v>79</v>
      </c>
      <c r="AY162" s="19" t="s">
        <v>141</v>
      </c>
      <c r="BE162" s="232">
        <f>IF(N162="základní",J162,0)</f>
        <v>0</v>
      </c>
      <c r="BF162" s="232">
        <f>IF(N162="snížená",J162,0)</f>
        <v>0</v>
      </c>
      <c r="BG162" s="232">
        <f>IF(N162="zákl. přenesená",J162,0)</f>
        <v>0</v>
      </c>
      <c r="BH162" s="232">
        <f>IF(N162="sníž. přenesená",J162,0)</f>
        <v>0</v>
      </c>
      <c r="BI162" s="232">
        <f>IF(N162="nulová",J162,0)</f>
        <v>0</v>
      </c>
      <c r="BJ162" s="19" t="s">
        <v>77</v>
      </c>
      <c r="BK162" s="232">
        <f>ROUND(I162*H162,2)</f>
        <v>0</v>
      </c>
      <c r="BL162" s="19" t="s">
        <v>547</v>
      </c>
      <c r="BM162" s="231" t="s">
        <v>553</v>
      </c>
    </row>
    <row r="163" s="2" customFormat="1">
      <c r="A163" s="40"/>
      <c r="B163" s="41"/>
      <c r="C163" s="42"/>
      <c r="D163" s="235" t="s">
        <v>199</v>
      </c>
      <c r="E163" s="42"/>
      <c r="F163" s="250" t="s">
        <v>554</v>
      </c>
      <c r="G163" s="42"/>
      <c r="H163" s="42"/>
      <c r="I163" s="138"/>
      <c r="J163" s="42"/>
      <c r="K163" s="42"/>
      <c r="L163" s="46"/>
      <c r="M163" s="251"/>
      <c r="N163" s="252"/>
      <c r="O163" s="86"/>
      <c r="P163" s="86"/>
      <c r="Q163" s="86"/>
      <c r="R163" s="86"/>
      <c r="S163" s="86"/>
      <c r="T163" s="87"/>
      <c r="U163" s="40"/>
      <c r="V163" s="40"/>
      <c r="W163" s="40"/>
      <c r="X163" s="40"/>
      <c r="Y163" s="40"/>
      <c r="Z163" s="40"/>
      <c r="AA163" s="40"/>
      <c r="AB163" s="40"/>
      <c r="AC163" s="40"/>
      <c r="AD163" s="40"/>
      <c r="AE163" s="40"/>
      <c r="AT163" s="19" t="s">
        <v>199</v>
      </c>
      <c r="AU163" s="19" t="s">
        <v>79</v>
      </c>
    </row>
    <row r="164" s="13" customFormat="1">
      <c r="A164" s="13"/>
      <c r="B164" s="233"/>
      <c r="C164" s="234"/>
      <c r="D164" s="235" t="s">
        <v>170</v>
      </c>
      <c r="E164" s="236" t="s">
        <v>19</v>
      </c>
      <c r="F164" s="237" t="s">
        <v>555</v>
      </c>
      <c r="G164" s="234"/>
      <c r="H164" s="238">
        <v>40</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170</v>
      </c>
      <c r="AU164" s="244" t="s">
        <v>79</v>
      </c>
      <c r="AV164" s="13" t="s">
        <v>79</v>
      </c>
      <c r="AW164" s="13" t="s">
        <v>31</v>
      </c>
      <c r="AX164" s="13" t="s">
        <v>77</v>
      </c>
      <c r="AY164" s="244" t="s">
        <v>141</v>
      </c>
    </row>
    <row r="165" s="2" customFormat="1" ht="16.5" customHeight="1">
      <c r="A165" s="40"/>
      <c r="B165" s="41"/>
      <c r="C165" s="277" t="s">
        <v>556</v>
      </c>
      <c r="D165" s="277" t="s">
        <v>379</v>
      </c>
      <c r="E165" s="278" t="s">
        <v>557</v>
      </c>
      <c r="F165" s="279" t="s">
        <v>558</v>
      </c>
      <c r="G165" s="280" t="s">
        <v>295</v>
      </c>
      <c r="H165" s="281">
        <v>40</v>
      </c>
      <c r="I165" s="282"/>
      <c r="J165" s="283">
        <f>ROUND(I165*H165,2)</f>
        <v>0</v>
      </c>
      <c r="K165" s="279" t="s">
        <v>19</v>
      </c>
      <c r="L165" s="284"/>
      <c r="M165" s="290" t="s">
        <v>19</v>
      </c>
      <c r="N165" s="291" t="s">
        <v>40</v>
      </c>
      <c r="O165" s="247"/>
      <c r="P165" s="248">
        <f>O165*H165</f>
        <v>0</v>
      </c>
      <c r="Q165" s="248">
        <v>0.0020999999999999999</v>
      </c>
      <c r="R165" s="248">
        <f>Q165*H165</f>
        <v>0.083999999999999991</v>
      </c>
      <c r="S165" s="248">
        <v>0</v>
      </c>
      <c r="T165" s="249">
        <f>S165*H165</f>
        <v>0</v>
      </c>
      <c r="U165" s="40"/>
      <c r="V165" s="40"/>
      <c r="W165" s="40"/>
      <c r="X165" s="40"/>
      <c r="Y165" s="40"/>
      <c r="Z165" s="40"/>
      <c r="AA165" s="40"/>
      <c r="AB165" s="40"/>
      <c r="AC165" s="40"/>
      <c r="AD165" s="40"/>
      <c r="AE165" s="40"/>
      <c r="AR165" s="231" t="s">
        <v>559</v>
      </c>
      <c r="AT165" s="231" t="s">
        <v>379</v>
      </c>
      <c r="AU165" s="231" t="s">
        <v>79</v>
      </c>
      <c r="AY165" s="19" t="s">
        <v>141</v>
      </c>
      <c r="BE165" s="232">
        <f>IF(N165="základní",J165,0)</f>
        <v>0</v>
      </c>
      <c r="BF165" s="232">
        <f>IF(N165="snížená",J165,0)</f>
        <v>0</v>
      </c>
      <c r="BG165" s="232">
        <f>IF(N165="zákl. přenesená",J165,0)</f>
        <v>0</v>
      </c>
      <c r="BH165" s="232">
        <f>IF(N165="sníž. přenesená",J165,0)</f>
        <v>0</v>
      </c>
      <c r="BI165" s="232">
        <f>IF(N165="nulová",J165,0)</f>
        <v>0</v>
      </c>
      <c r="BJ165" s="19" t="s">
        <v>77</v>
      </c>
      <c r="BK165" s="232">
        <f>ROUND(I165*H165,2)</f>
        <v>0</v>
      </c>
      <c r="BL165" s="19" t="s">
        <v>559</v>
      </c>
      <c r="BM165" s="231" t="s">
        <v>560</v>
      </c>
    </row>
    <row r="166" s="2" customFormat="1" ht="6.96" customHeight="1">
      <c r="A166" s="40"/>
      <c r="B166" s="61"/>
      <c r="C166" s="62"/>
      <c r="D166" s="62"/>
      <c r="E166" s="62"/>
      <c r="F166" s="62"/>
      <c r="G166" s="62"/>
      <c r="H166" s="62"/>
      <c r="I166" s="168"/>
      <c r="J166" s="62"/>
      <c r="K166" s="62"/>
      <c r="L166" s="46"/>
      <c r="M166" s="40"/>
      <c r="O166" s="40"/>
      <c r="P166" s="40"/>
      <c r="Q166" s="40"/>
      <c r="R166" s="40"/>
      <c r="S166" s="40"/>
      <c r="T166" s="40"/>
      <c r="U166" s="40"/>
      <c r="V166" s="40"/>
      <c r="W166" s="40"/>
      <c r="X166" s="40"/>
      <c r="Y166" s="40"/>
      <c r="Z166" s="40"/>
      <c r="AA166" s="40"/>
      <c r="AB166" s="40"/>
      <c r="AC166" s="40"/>
      <c r="AD166" s="40"/>
      <c r="AE166" s="40"/>
    </row>
  </sheetData>
  <sheetProtection sheet="1" autoFilter="0" formatColumns="0" formatRows="0" objects="1" scenarios="1" spinCount="100000" saltValue="rlksDdDnl4iVF93hyzN1/RGRFjnvbmtgZPSIy4lV5JvNGKzK9lKZFTYP/hxGct3ubiv98al741JoyvBDXX1JuQ==" hashValue="zmIOsb/4x/bhvWNhfkgY/nXu/06+p7LzLkC8GvYjRshlFvg6pBK70Z2I4qgMcnPmVecnNWB3nGiIWLr675xOaw==" algorithmName="SHA-512" password="CC35"/>
  <autoFilter ref="C88:K165"/>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91</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561</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ROUND(J92,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ROUND((SUM(BE92:BE403)),  2)</f>
        <v>0</v>
      </c>
      <c r="G33" s="40"/>
      <c r="H33" s="40"/>
      <c r="I33" s="157">
        <v>0.20999999999999999</v>
      </c>
      <c r="J33" s="156">
        <f>ROUND(((SUM(BE92:BE403))*I33),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ROUND((SUM(BF92:BF403)),  2)</f>
        <v>0</v>
      </c>
      <c r="G34" s="40"/>
      <c r="H34" s="40"/>
      <c r="I34" s="157">
        <v>0.14999999999999999</v>
      </c>
      <c r="J34" s="156">
        <f>ROUND(((SUM(BF92:BF403))*I34),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ROUND((SUM(BG92:BG403)),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ROUND((SUM(BH92:BH403)),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ROUND((SUM(BI92:BI403)),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201 - MOST Y002 - REKONSTRUKCE</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J92</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J93</f>
        <v>0</v>
      </c>
      <c r="K60" s="179"/>
      <c r="L60" s="184"/>
      <c r="S60" s="9"/>
      <c r="T60" s="9"/>
      <c r="U60" s="9"/>
      <c r="V60" s="9"/>
      <c r="W60" s="9"/>
      <c r="X60" s="9"/>
      <c r="Y60" s="9"/>
      <c r="Z60" s="9"/>
      <c r="AA60" s="9"/>
      <c r="AB60" s="9"/>
      <c r="AC60" s="9"/>
      <c r="AD60" s="9"/>
      <c r="AE60" s="9"/>
    </row>
    <row r="61" s="10" customFormat="1" ht="19.92" customHeight="1">
      <c r="A61" s="10"/>
      <c r="B61" s="185"/>
      <c r="C61" s="186"/>
      <c r="D61" s="187" t="s">
        <v>185</v>
      </c>
      <c r="E61" s="188"/>
      <c r="F61" s="188"/>
      <c r="G61" s="188"/>
      <c r="H61" s="188"/>
      <c r="I61" s="189"/>
      <c r="J61" s="190">
        <f>J94</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562</v>
      </c>
      <c r="E62" s="188"/>
      <c r="F62" s="188"/>
      <c r="G62" s="188"/>
      <c r="H62" s="188"/>
      <c r="I62" s="189"/>
      <c r="J62" s="190">
        <f>J123</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442</v>
      </c>
      <c r="E63" s="188"/>
      <c r="F63" s="188"/>
      <c r="G63" s="188"/>
      <c r="H63" s="188"/>
      <c r="I63" s="189"/>
      <c r="J63" s="190">
        <f>J184</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563</v>
      </c>
      <c r="E64" s="188"/>
      <c r="F64" s="188"/>
      <c r="G64" s="188"/>
      <c r="H64" s="188"/>
      <c r="I64" s="189"/>
      <c r="J64" s="190">
        <f>J252</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564</v>
      </c>
      <c r="E65" s="188"/>
      <c r="F65" s="188"/>
      <c r="G65" s="188"/>
      <c r="H65" s="188"/>
      <c r="I65" s="189"/>
      <c r="J65" s="190">
        <f>J280</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444</v>
      </c>
      <c r="E66" s="188"/>
      <c r="F66" s="188"/>
      <c r="G66" s="188"/>
      <c r="H66" s="188"/>
      <c r="I66" s="189"/>
      <c r="J66" s="190">
        <f>J283</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186</v>
      </c>
      <c r="E67" s="188"/>
      <c r="F67" s="188"/>
      <c r="G67" s="188"/>
      <c r="H67" s="188"/>
      <c r="I67" s="189"/>
      <c r="J67" s="190">
        <f>J298</f>
        <v>0</v>
      </c>
      <c r="K67" s="186"/>
      <c r="L67" s="191"/>
      <c r="S67" s="10"/>
      <c r="T67" s="10"/>
      <c r="U67" s="10"/>
      <c r="V67" s="10"/>
      <c r="W67" s="10"/>
      <c r="X67" s="10"/>
      <c r="Y67" s="10"/>
      <c r="Z67" s="10"/>
      <c r="AA67" s="10"/>
      <c r="AB67" s="10"/>
      <c r="AC67" s="10"/>
      <c r="AD67" s="10"/>
      <c r="AE67" s="10"/>
    </row>
    <row r="68" s="10" customFormat="1" ht="19.92" customHeight="1">
      <c r="A68" s="10"/>
      <c r="B68" s="185"/>
      <c r="C68" s="186"/>
      <c r="D68" s="187" t="s">
        <v>187</v>
      </c>
      <c r="E68" s="188"/>
      <c r="F68" s="188"/>
      <c r="G68" s="188"/>
      <c r="H68" s="188"/>
      <c r="I68" s="189"/>
      <c r="J68" s="190">
        <f>J350</f>
        <v>0</v>
      </c>
      <c r="K68" s="186"/>
      <c r="L68" s="191"/>
      <c r="S68" s="10"/>
      <c r="T68" s="10"/>
      <c r="U68" s="10"/>
      <c r="V68" s="10"/>
      <c r="W68" s="10"/>
      <c r="X68" s="10"/>
      <c r="Y68" s="10"/>
      <c r="Z68" s="10"/>
      <c r="AA68" s="10"/>
      <c r="AB68" s="10"/>
      <c r="AC68" s="10"/>
      <c r="AD68" s="10"/>
      <c r="AE68" s="10"/>
    </row>
    <row r="69" s="10" customFormat="1" ht="19.92" customHeight="1">
      <c r="A69" s="10"/>
      <c r="B69" s="185"/>
      <c r="C69" s="186"/>
      <c r="D69" s="187" t="s">
        <v>188</v>
      </c>
      <c r="E69" s="188"/>
      <c r="F69" s="188"/>
      <c r="G69" s="188"/>
      <c r="H69" s="188"/>
      <c r="I69" s="189"/>
      <c r="J69" s="190">
        <f>J358</f>
        <v>0</v>
      </c>
      <c r="K69" s="186"/>
      <c r="L69" s="191"/>
      <c r="S69" s="10"/>
      <c r="T69" s="10"/>
      <c r="U69" s="10"/>
      <c r="V69" s="10"/>
      <c r="W69" s="10"/>
      <c r="X69" s="10"/>
      <c r="Y69" s="10"/>
      <c r="Z69" s="10"/>
      <c r="AA69" s="10"/>
      <c r="AB69" s="10"/>
      <c r="AC69" s="10"/>
      <c r="AD69" s="10"/>
      <c r="AE69" s="10"/>
    </row>
    <row r="70" s="9" customFormat="1" ht="24.96" customHeight="1">
      <c r="A70" s="9"/>
      <c r="B70" s="178"/>
      <c r="C70" s="179"/>
      <c r="D70" s="180" t="s">
        <v>189</v>
      </c>
      <c r="E70" s="181"/>
      <c r="F70" s="181"/>
      <c r="G70" s="181"/>
      <c r="H70" s="181"/>
      <c r="I70" s="182"/>
      <c r="J70" s="183">
        <f>J361</f>
        <v>0</v>
      </c>
      <c r="K70" s="179"/>
      <c r="L70" s="184"/>
      <c r="S70" s="9"/>
      <c r="T70" s="9"/>
      <c r="U70" s="9"/>
      <c r="V70" s="9"/>
      <c r="W70" s="9"/>
      <c r="X70" s="9"/>
      <c r="Y70" s="9"/>
      <c r="Z70" s="9"/>
      <c r="AA70" s="9"/>
      <c r="AB70" s="9"/>
      <c r="AC70" s="9"/>
      <c r="AD70" s="9"/>
      <c r="AE70" s="9"/>
    </row>
    <row r="71" s="10" customFormat="1" ht="19.92" customHeight="1">
      <c r="A71" s="10"/>
      <c r="B71" s="185"/>
      <c r="C71" s="186"/>
      <c r="D71" s="187" t="s">
        <v>190</v>
      </c>
      <c r="E71" s="188"/>
      <c r="F71" s="188"/>
      <c r="G71" s="188"/>
      <c r="H71" s="188"/>
      <c r="I71" s="189"/>
      <c r="J71" s="190">
        <f>J362</f>
        <v>0</v>
      </c>
      <c r="K71" s="186"/>
      <c r="L71" s="191"/>
      <c r="S71" s="10"/>
      <c r="T71" s="10"/>
      <c r="U71" s="10"/>
      <c r="V71" s="10"/>
      <c r="W71" s="10"/>
      <c r="X71" s="10"/>
      <c r="Y71" s="10"/>
      <c r="Z71" s="10"/>
      <c r="AA71" s="10"/>
      <c r="AB71" s="10"/>
      <c r="AC71" s="10"/>
      <c r="AD71" s="10"/>
      <c r="AE71" s="10"/>
    </row>
    <row r="72" s="10" customFormat="1" ht="19.92" customHeight="1">
      <c r="A72" s="10"/>
      <c r="B72" s="185"/>
      <c r="C72" s="186"/>
      <c r="D72" s="187" t="s">
        <v>565</v>
      </c>
      <c r="E72" s="188"/>
      <c r="F72" s="188"/>
      <c r="G72" s="188"/>
      <c r="H72" s="188"/>
      <c r="I72" s="189"/>
      <c r="J72" s="190">
        <f>J387</f>
        <v>0</v>
      </c>
      <c r="K72" s="186"/>
      <c r="L72" s="191"/>
      <c r="S72" s="10"/>
      <c r="T72" s="10"/>
      <c r="U72" s="10"/>
      <c r="V72" s="10"/>
      <c r="W72" s="10"/>
      <c r="X72" s="10"/>
      <c r="Y72" s="10"/>
      <c r="Z72" s="10"/>
      <c r="AA72" s="10"/>
      <c r="AB72" s="10"/>
      <c r="AC72" s="10"/>
      <c r="AD72" s="10"/>
      <c r="AE72" s="10"/>
    </row>
    <row r="73" s="2" customFormat="1" ht="21.84"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6.96" customHeight="1">
      <c r="A74" s="40"/>
      <c r="B74" s="61"/>
      <c r="C74" s="62"/>
      <c r="D74" s="62"/>
      <c r="E74" s="62"/>
      <c r="F74" s="62"/>
      <c r="G74" s="62"/>
      <c r="H74" s="62"/>
      <c r="I74" s="168"/>
      <c r="J74" s="62"/>
      <c r="K74" s="62"/>
      <c r="L74" s="139"/>
      <c r="S74" s="40"/>
      <c r="T74" s="40"/>
      <c r="U74" s="40"/>
      <c r="V74" s="40"/>
      <c r="W74" s="40"/>
      <c r="X74" s="40"/>
      <c r="Y74" s="40"/>
      <c r="Z74" s="40"/>
      <c r="AA74" s="40"/>
      <c r="AB74" s="40"/>
      <c r="AC74" s="40"/>
      <c r="AD74" s="40"/>
      <c r="AE74" s="40"/>
    </row>
    <row r="78" s="2" customFormat="1" ht="6.96" customHeight="1">
      <c r="A78" s="40"/>
      <c r="B78" s="63"/>
      <c r="C78" s="64"/>
      <c r="D78" s="64"/>
      <c r="E78" s="64"/>
      <c r="F78" s="64"/>
      <c r="G78" s="64"/>
      <c r="H78" s="64"/>
      <c r="I78" s="171"/>
      <c r="J78" s="64"/>
      <c r="K78" s="64"/>
      <c r="L78" s="139"/>
      <c r="S78" s="40"/>
      <c r="T78" s="40"/>
      <c r="U78" s="40"/>
      <c r="V78" s="40"/>
      <c r="W78" s="40"/>
      <c r="X78" s="40"/>
      <c r="Y78" s="40"/>
      <c r="Z78" s="40"/>
      <c r="AA78" s="40"/>
      <c r="AB78" s="40"/>
      <c r="AC78" s="40"/>
      <c r="AD78" s="40"/>
      <c r="AE78" s="40"/>
    </row>
    <row r="79" s="2" customFormat="1" ht="24.96" customHeight="1">
      <c r="A79" s="40"/>
      <c r="B79" s="41"/>
      <c r="C79" s="25" t="s">
        <v>125</v>
      </c>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2" customFormat="1" ht="12" customHeight="1">
      <c r="A81" s="40"/>
      <c r="B81" s="41"/>
      <c r="C81" s="34" t="s">
        <v>16</v>
      </c>
      <c r="D81" s="42"/>
      <c r="E81" s="42"/>
      <c r="F81" s="42"/>
      <c r="G81" s="42"/>
      <c r="H81" s="42"/>
      <c r="I81" s="138"/>
      <c r="J81" s="42"/>
      <c r="K81" s="42"/>
      <c r="L81" s="139"/>
      <c r="S81" s="40"/>
      <c r="T81" s="40"/>
      <c r="U81" s="40"/>
      <c r="V81" s="40"/>
      <c r="W81" s="40"/>
      <c r="X81" s="40"/>
      <c r="Y81" s="40"/>
      <c r="Z81" s="40"/>
      <c r="AA81" s="40"/>
      <c r="AB81" s="40"/>
      <c r="AC81" s="40"/>
      <c r="AD81" s="40"/>
      <c r="AE81" s="40"/>
    </row>
    <row r="82" s="2" customFormat="1" ht="16.5" customHeight="1">
      <c r="A82" s="40"/>
      <c r="B82" s="41"/>
      <c r="C82" s="42"/>
      <c r="D82" s="42"/>
      <c r="E82" s="172" t="str">
        <f>E7</f>
        <v>Most Zlíchov</v>
      </c>
      <c r="F82" s="34"/>
      <c r="G82" s="34"/>
      <c r="H82" s="34"/>
      <c r="I82" s="138"/>
      <c r="J82" s="42"/>
      <c r="K82" s="42"/>
      <c r="L82" s="139"/>
      <c r="S82" s="40"/>
      <c r="T82" s="40"/>
      <c r="U82" s="40"/>
      <c r="V82" s="40"/>
      <c r="W82" s="40"/>
      <c r="X82" s="40"/>
      <c r="Y82" s="40"/>
      <c r="Z82" s="40"/>
      <c r="AA82" s="40"/>
      <c r="AB82" s="40"/>
      <c r="AC82" s="40"/>
      <c r="AD82" s="40"/>
      <c r="AE82" s="40"/>
    </row>
    <row r="83" s="2" customFormat="1" ht="12" customHeight="1">
      <c r="A83" s="40"/>
      <c r="B83" s="41"/>
      <c r="C83" s="34" t="s">
        <v>114</v>
      </c>
      <c r="D83" s="42"/>
      <c r="E83" s="42"/>
      <c r="F83" s="42"/>
      <c r="G83" s="42"/>
      <c r="H83" s="42"/>
      <c r="I83" s="138"/>
      <c r="J83" s="42"/>
      <c r="K83" s="42"/>
      <c r="L83" s="139"/>
      <c r="S83" s="40"/>
      <c r="T83" s="40"/>
      <c r="U83" s="40"/>
      <c r="V83" s="40"/>
      <c r="W83" s="40"/>
      <c r="X83" s="40"/>
      <c r="Y83" s="40"/>
      <c r="Z83" s="40"/>
      <c r="AA83" s="40"/>
      <c r="AB83" s="40"/>
      <c r="AC83" s="40"/>
      <c r="AD83" s="40"/>
      <c r="AE83" s="40"/>
    </row>
    <row r="84" s="2" customFormat="1" ht="16.5" customHeight="1">
      <c r="A84" s="40"/>
      <c r="B84" s="41"/>
      <c r="C84" s="42"/>
      <c r="D84" s="42"/>
      <c r="E84" s="71" t="str">
        <f>E9</f>
        <v>SO 201 - MOST Y002 - REKONSTRUKCE</v>
      </c>
      <c r="F84" s="42"/>
      <c r="G84" s="42"/>
      <c r="H84" s="42"/>
      <c r="I84" s="138"/>
      <c r="J84" s="42"/>
      <c r="K84" s="42"/>
      <c r="L84" s="139"/>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2" customFormat="1" ht="12" customHeight="1">
      <c r="A86" s="40"/>
      <c r="B86" s="41"/>
      <c r="C86" s="34" t="s">
        <v>21</v>
      </c>
      <c r="D86" s="42"/>
      <c r="E86" s="42"/>
      <c r="F86" s="29" t="str">
        <f>F12</f>
        <v xml:space="preserve"> </v>
      </c>
      <c r="G86" s="42"/>
      <c r="H86" s="42"/>
      <c r="I86" s="142" t="s">
        <v>23</v>
      </c>
      <c r="J86" s="74" t="str">
        <f>IF(J12="","",J12)</f>
        <v>13. 5. 2019</v>
      </c>
      <c r="K86" s="42"/>
      <c r="L86" s="139"/>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2" customFormat="1" ht="15.15" customHeight="1">
      <c r="A88" s="40"/>
      <c r="B88" s="41"/>
      <c r="C88" s="34" t="s">
        <v>25</v>
      </c>
      <c r="D88" s="42"/>
      <c r="E88" s="42"/>
      <c r="F88" s="29" t="str">
        <f>E15</f>
        <v xml:space="preserve"> </v>
      </c>
      <c r="G88" s="42"/>
      <c r="H88" s="42"/>
      <c r="I88" s="142" t="s">
        <v>30</v>
      </c>
      <c r="J88" s="38" t="str">
        <f>E21</f>
        <v xml:space="preserve"> </v>
      </c>
      <c r="K88" s="42"/>
      <c r="L88" s="139"/>
      <c r="S88" s="40"/>
      <c r="T88" s="40"/>
      <c r="U88" s="40"/>
      <c r="V88" s="40"/>
      <c r="W88" s="40"/>
      <c r="X88" s="40"/>
      <c r="Y88" s="40"/>
      <c r="Z88" s="40"/>
      <c r="AA88" s="40"/>
      <c r="AB88" s="40"/>
      <c r="AC88" s="40"/>
      <c r="AD88" s="40"/>
      <c r="AE88" s="40"/>
    </row>
    <row r="89" s="2" customFormat="1" ht="15.15" customHeight="1">
      <c r="A89" s="40"/>
      <c r="B89" s="41"/>
      <c r="C89" s="34" t="s">
        <v>28</v>
      </c>
      <c r="D89" s="42"/>
      <c r="E89" s="42"/>
      <c r="F89" s="29" t="str">
        <f>IF(E18="","",E18)</f>
        <v>Vyplň údaj</v>
      </c>
      <c r="G89" s="42"/>
      <c r="H89" s="42"/>
      <c r="I89" s="142" t="s">
        <v>32</v>
      </c>
      <c r="J89" s="38" t="str">
        <f>E24</f>
        <v xml:space="preserve"> </v>
      </c>
      <c r="K89" s="42"/>
      <c r="L89" s="139"/>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11" customFormat="1" ht="29.28" customHeight="1">
      <c r="A91" s="192"/>
      <c r="B91" s="193"/>
      <c r="C91" s="194" t="s">
        <v>126</v>
      </c>
      <c r="D91" s="195" t="s">
        <v>54</v>
      </c>
      <c r="E91" s="195" t="s">
        <v>50</v>
      </c>
      <c r="F91" s="195" t="s">
        <v>51</v>
      </c>
      <c r="G91" s="195" t="s">
        <v>127</v>
      </c>
      <c r="H91" s="195" t="s">
        <v>128</v>
      </c>
      <c r="I91" s="196" t="s">
        <v>129</v>
      </c>
      <c r="J91" s="195" t="s">
        <v>118</v>
      </c>
      <c r="K91" s="197" t="s">
        <v>130</v>
      </c>
      <c r="L91" s="198"/>
      <c r="M91" s="94" t="s">
        <v>19</v>
      </c>
      <c r="N91" s="95" t="s">
        <v>39</v>
      </c>
      <c r="O91" s="95" t="s">
        <v>131</v>
      </c>
      <c r="P91" s="95" t="s">
        <v>132</v>
      </c>
      <c r="Q91" s="95" t="s">
        <v>133</v>
      </c>
      <c r="R91" s="95" t="s">
        <v>134</v>
      </c>
      <c r="S91" s="95" t="s">
        <v>135</v>
      </c>
      <c r="T91" s="96" t="s">
        <v>136</v>
      </c>
      <c r="U91" s="192"/>
      <c r="V91" s="192"/>
      <c r="W91" s="192"/>
      <c r="X91" s="192"/>
      <c r="Y91" s="192"/>
      <c r="Z91" s="192"/>
      <c r="AA91" s="192"/>
      <c r="AB91" s="192"/>
      <c r="AC91" s="192"/>
      <c r="AD91" s="192"/>
      <c r="AE91" s="192"/>
    </row>
    <row r="92" s="2" customFormat="1" ht="22.8" customHeight="1">
      <c r="A92" s="40"/>
      <c r="B92" s="41"/>
      <c r="C92" s="101" t="s">
        <v>137</v>
      </c>
      <c r="D92" s="42"/>
      <c r="E92" s="42"/>
      <c r="F92" s="42"/>
      <c r="G92" s="42"/>
      <c r="H92" s="42"/>
      <c r="I92" s="138"/>
      <c r="J92" s="199">
        <f>BK92</f>
        <v>0</v>
      </c>
      <c r="K92" s="42"/>
      <c r="L92" s="46"/>
      <c r="M92" s="97"/>
      <c r="N92" s="200"/>
      <c r="O92" s="98"/>
      <c r="P92" s="201">
        <f>P93+P361</f>
        <v>0</v>
      </c>
      <c r="Q92" s="98"/>
      <c r="R92" s="201">
        <f>R93+R361</f>
        <v>434.77409932</v>
      </c>
      <c r="S92" s="98"/>
      <c r="T92" s="202">
        <f>T93+T361</f>
        <v>0.17000000000000001</v>
      </c>
      <c r="U92" s="40"/>
      <c r="V92" s="40"/>
      <c r="W92" s="40"/>
      <c r="X92" s="40"/>
      <c r="Y92" s="40"/>
      <c r="Z92" s="40"/>
      <c r="AA92" s="40"/>
      <c r="AB92" s="40"/>
      <c r="AC92" s="40"/>
      <c r="AD92" s="40"/>
      <c r="AE92" s="40"/>
      <c r="AT92" s="19" t="s">
        <v>68</v>
      </c>
      <c r="AU92" s="19" t="s">
        <v>119</v>
      </c>
      <c r="BK92" s="203">
        <f>BK93+BK361</f>
        <v>0</v>
      </c>
    </row>
    <row r="93" s="12" customFormat="1" ht="25.92" customHeight="1">
      <c r="A93" s="12"/>
      <c r="B93" s="204"/>
      <c r="C93" s="205"/>
      <c r="D93" s="206" t="s">
        <v>68</v>
      </c>
      <c r="E93" s="207" t="s">
        <v>191</v>
      </c>
      <c r="F93" s="207" t="s">
        <v>192</v>
      </c>
      <c r="G93" s="205"/>
      <c r="H93" s="205"/>
      <c r="I93" s="208"/>
      <c r="J93" s="209">
        <f>BK93</f>
        <v>0</v>
      </c>
      <c r="K93" s="205"/>
      <c r="L93" s="210"/>
      <c r="M93" s="211"/>
      <c r="N93" s="212"/>
      <c r="O93" s="212"/>
      <c r="P93" s="213">
        <f>P94+P123+P184+P252+P280+P283+P298+P350+P358</f>
        <v>0</v>
      </c>
      <c r="Q93" s="212"/>
      <c r="R93" s="213">
        <f>R94+R123+R184+R252+R280+R283+R298+R350+R358</f>
        <v>426.36087431999999</v>
      </c>
      <c r="S93" s="212"/>
      <c r="T93" s="214">
        <f>T94+T123+T184+T252+T280+T283+T298+T350+T358</f>
        <v>0.17000000000000001</v>
      </c>
      <c r="U93" s="12"/>
      <c r="V93" s="12"/>
      <c r="W93" s="12"/>
      <c r="X93" s="12"/>
      <c r="Y93" s="12"/>
      <c r="Z93" s="12"/>
      <c r="AA93" s="12"/>
      <c r="AB93" s="12"/>
      <c r="AC93" s="12"/>
      <c r="AD93" s="12"/>
      <c r="AE93" s="12"/>
      <c r="AR93" s="215" t="s">
        <v>77</v>
      </c>
      <c r="AT93" s="216" t="s">
        <v>68</v>
      </c>
      <c r="AU93" s="216" t="s">
        <v>69</v>
      </c>
      <c r="AY93" s="215" t="s">
        <v>141</v>
      </c>
      <c r="BK93" s="217">
        <f>BK94+BK123+BK184+BK252+BK280+BK283+BK298+BK350+BK358</f>
        <v>0</v>
      </c>
    </row>
    <row r="94" s="12" customFormat="1" ht="22.8" customHeight="1">
      <c r="A94" s="12"/>
      <c r="B94" s="204"/>
      <c r="C94" s="205"/>
      <c r="D94" s="206" t="s">
        <v>68</v>
      </c>
      <c r="E94" s="218" t="s">
        <v>77</v>
      </c>
      <c r="F94" s="218" t="s">
        <v>193</v>
      </c>
      <c r="G94" s="205"/>
      <c r="H94" s="205"/>
      <c r="I94" s="208"/>
      <c r="J94" s="219">
        <f>BK94</f>
        <v>0</v>
      </c>
      <c r="K94" s="205"/>
      <c r="L94" s="210"/>
      <c r="M94" s="211"/>
      <c r="N94" s="212"/>
      <c r="O94" s="212"/>
      <c r="P94" s="213">
        <f>SUM(P95:P122)</f>
        <v>0</v>
      </c>
      <c r="Q94" s="212"/>
      <c r="R94" s="213">
        <f>SUM(R95:R122)</f>
        <v>297.0009</v>
      </c>
      <c r="S94" s="212"/>
      <c r="T94" s="214">
        <f>SUM(T95:T122)</f>
        <v>0</v>
      </c>
      <c r="U94" s="12"/>
      <c r="V94" s="12"/>
      <c r="W94" s="12"/>
      <c r="X94" s="12"/>
      <c r="Y94" s="12"/>
      <c r="Z94" s="12"/>
      <c r="AA94" s="12"/>
      <c r="AB94" s="12"/>
      <c r="AC94" s="12"/>
      <c r="AD94" s="12"/>
      <c r="AE94" s="12"/>
      <c r="AR94" s="215" t="s">
        <v>77</v>
      </c>
      <c r="AT94" s="216" t="s">
        <v>68</v>
      </c>
      <c r="AU94" s="216" t="s">
        <v>77</v>
      </c>
      <c r="AY94" s="215" t="s">
        <v>141</v>
      </c>
      <c r="BK94" s="217">
        <f>SUM(BK95:BK122)</f>
        <v>0</v>
      </c>
    </row>
    <row r="95" s="2" customFormat="1" ht="24" customHeight="1">
      <c r="A95" s="40"/>
      <c r="B95" s="41"/>
      <c r="C95" s="220" t="s">
        <v>77</v>
      </c>
      <c r="D95" s="220" t="s">
        <v>144</v>
      </c>
      <c r="E95" s="221" t="s">
        <v>566</v>
      </c>
      <c r="F95" s="222" t="s">
        <v>567</v>
      </c>
      <c r="G95" s="223" t="s">
        <v>224</v>
      </c>
      <c r="H95" s="224">
        <v>12.728</v>
      </c>
      <c r="I95" s="225"/>
      <c r="J95" s="226">
        <f>ROUND(I95*H95,2)</f>
        <v>0</v>
      </c>
      <c r="K95" s="222" t="s">
        <v>197</v>
      </c>
      <c r="L95" s="46"/>
      <c r="M95" s="227" t="s">
        <v>19</v>
      </c>
      <c r="N95" s="228" t="s">
        <v>40</v>
      </c>
      <c r="O95" s="86"/>
      <c r="P95" s="229">
        <f>O95*H95</f>
        <v>0</v>
      </c>
      <c r="Q95" s="229">
        <v>0</v>
      </c>
      <c r="R95" s="229">
        <f>Q95*H95</f>
        <v>0</v>
      </c>
      <c r="S95" s="229">
        <v>0</v>
      </c>
      <c r="T95" s="230">
        <f>S95*H95</f>
        <v>0</v>
      </c>
      <c r="U95" s="40"/>
      <c r="V95" s="40"/>
      <c r="W95" s="40"/>
      <c r="X95" s="40"/>
      <c r="Y95" s="40"/>
      <c r="Z95" s="40"/>
      <c r="AA95" s="40"/>
      <c r="AB95" s="40"/>
      <c r="AC95" s="40"/>
      <c r="AD95" s="40"/>
      <c r="AE95" s="40"/>
      <c r="AR95" s="231" t="s">
        <v>161</v>
      </c>
      <c r="AT95" s="231" t="s">
        <v>144</v>
      </c>
      <c r="AU95" s="231" t="s">
        <v>79</v>
      </c>
      <c r="AY95" s="19" t="s">
        <v>141</v>
      </c>
      <c r="BE95" s="232">
        <f>IF(N95="základní",J95,0)</f>
        <v>0</v>
      </c>
      <c r="BF95" s="232">
        <f>IF(N95="snížená",J95,0)</f>
        <v>0</v>
      </c>
      <c r="BG95" s="232">
        <f>IF(N95="zákl. přenesená",J95,0)</f>
        <v>0</v>
      </c>
      <c r="BH95" s="232">
        <f>IF(N95="sníž. přenesená",J95,0)</f>
        <v>0</v>
      </c>
      <c r="BI95" s="232">
        <f>IF(N95="nulová",J95,0)</f>
        <v>0</v>
      </c>
      <c r="BJ95" s="19" t="s">
        <v>77</v>
      </c>
      <c r="BK95" s="232">
        <f>ROUND(I95*H95,2)</f>
        <v>0</v>
      </c>
      <c r="BL95" s="19" t="s">
        <v>161</v>
      </c>
      <c r="BM95" s="231" t="s">
        <v>568</v>
      </c>
    </row>
    <row r="96" s="2" customFormat="1">
      <c r="A96" s="40"/>
      <c r="B96" s="41"/>
      <c r="C96" s="42"/>
      <c r="D96" s="235" t="s">
        <v>199</v>
      </c>
      <c r="E96" s="42"/>
      <c r="F96" s="250" t="s">
        <v>569</v>
      </c>
      <c r="G96" s="42"/>
      <c r="H96" s="42"/>
      <c r="I96" s="138"/>
      <c r="J96" s="42"/>
      <c r="K96" s="42"/>
      <c r="L96" s="46"/>
      <c r="M96" s="251"/>
      <c r="N96" s="252"/>
      <c r="O96" s="86"/>
      <c r="P96" s="86"/>
      <c r="Q96" s="86"/>
      <c r="R96" s="86"/>
      <c r="S96" s="86"/>
      <c r="T96" s="87"/>
      <c r="U96" s="40"/>
      <c r="V96" s="40"/>
      <c r="W96" s="40"/>
      <c r="X96" s="40"/>
      <c r="Y96" s="40"/>
      <c r="Z96" s="40"/>
      <c r="AA96" s="40"/>
      <c r="AB96" s="40"/>
      <c r="AC96" s="40"/>
      <c r="AD96" s="40"/>
      <c r="AE96" s="40"/>
      <c r="AT96" s="19" t="s">
        <v>199</v>
      </c>
      <c r="AU96" s="19" t="s">
        <v>79</v>
      </c>
    </row>
    <row r="97" s="13" customFormat="1">
      <c r="A97" s="13"/>
      <c r="B97" s="233"/>
      <c r="C97" s="234"/>
      <c r="D97" s="235" t="s">
        <v>170</v>
      </c>
      <c r="E97" s="236" t="s">
        <v>19</v>
      </c>
      <c r="F97" s="237" t="s">
        <v>570</v>
      </c>
      <c r="G97" s="234"/>
      <c r="H97" s="238">
        <v>12.728</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170</v>
      </c>
      <c r="AU97" s="244" t="s">
        <v>79</v>
      </c>
      <c r="AV97" s="13" t="s">
        <v>79</v>
      </c>
      <c r="AW97" s="13" t="s">
        <v>31</v>
      </c>
      <c r="AX97" s="13" t="s">
        <v>77</v>
      </c>
      <c r="AY97" s="244" t="s">
        <v>141</v>
      </c>
    </row>
    <row r="98" s="2" customFormat="1" ht="36" customHeight="1">
      <c r="A98" s="40"/>
      <c r="B98" s="41"/>
      <c r="C98" s="220" t="s">
        <v>79</v>
      </c>
      <c r="D98" s="220" t="s">
        <v>144</v>
      </c>
      <c r="E98" s="221" t="s">
        <v>571</v>
      </c>
      <c r="F98" s="222" t="s">
        <v>572</v>
      </c>
      <c r="G98" s="223" t="s">
        <v>224</v>
      </c>
      <c r="H98" s="224">
        <v>165</v>
      </c>
      <c r="I98" s="225"/>
      <c r="J98" s="226">
        <f>ROUND(I98*H98,2)</f>
        <v>0</v>
      </c>
      <c r="K98" s="222" t="s">
        <v>197</v>
      </c>
      <c r="L98" s="46"/>
      <c r="M98" s="227" t="s">
        <v>19</v>
      </c>
      <c r="N98" s="228" t="s">
        <v>40</v>
      </c>
      <c r="O98" s="86"/>
      <c r="P98" s="229">
        <f>O98*H98</f>
        <v>0</v>
      </c>
      <c r="Q98" s="229">
        <v>0</v>
      </c>
      <c r="R98" s="229">
        <f>Q98*H98</f>
        <v>0</v>
      </c>
      <c r="S98" s="229">
        <v>0</v>
      </c>
      <c r="T98" s="230">
        <f>S98*H98</f>
        <v>0</v>
      </c>
      <c r="U98" s="40"/>
      <c r="V98" s="40"/>
      <c r="W98" s="40"/>
      <c r="X98" s="40"/>
      <c r="Y98" s="40"/>
      <c r="Z98" s="40"/>
      <c r="AA98" s="40"/>
      <c r="AB98" s="40"/>
      <c r="AC98" s="40"/>
      <c r="AD98" s="40"/>
      <c r="AE98" s="40"/>
      <c r="AR98" s="231" t="s">
        <v>161</v>
      </c>
      <c r="AT98" s="231" t="s">
        <v>144</v>
      </c>
      <c r="AU98" s="231" t="s">
        <v>79</v>
      </c>
      <c r="AY98" s="19" t="s">
        <v>141</v>
      </c>
      <c r="BE98" s="232">
        <f>IF(N98="základní",J98,0)</f>
        <v>0</v>
      </c>
      <c r="BF98" s="232">
        <f>IF(N98="snížená",J98,0)</f>
        <v>0</v>
      </c>
      <c r="BG98" s="232">
        <f>IF(N98="zákl. přenesená",J98,0)</f>
        <v>0</v>
      </c>
      <c r="BH98" s="232">
        <f>IF(N98="sníž. přenesená",J98,0)</f>
        <v>0</v>
      </c>
      <c r="BI98" s="232">
        <f>IF(N98="nulová",J98,0)</f>
        <v>0</v>
      </c>
      <c r="BJ98" s="19" t="s">
        <v>77</v>
      </c>
      <c r="BK98" s="232">
        <f>ROUND(I98*H98,2)</f>
        <v>0</v>
      </c>
      <c r="BL98" s="19" t="s">
        <v>161</v>
      </c>
      <c r="BM98" s="231" t="s">
        <v>573</v>
      </c>
    </row>
    <row r="99" s="2" customFormat="1">
      <c r="A99" s="40"/>
      <c r="B99" s="41"/>
      <c r="C99" s="42"/>
      <c r="D99" s="235" t="s">
        <v>199</v>
      </c>
      <c r="E99" s="42"/>
      <c r="F99" s="250" t="s">
        <v>574</v>
      </c>
      <c r="G99" s="42"/>
      <c r="H99" s="42"/>
      <c r="I99" s="138"/>
      <c r="J99" s="42"/>
      <c r="K99" s="42"/>
      <c r="L99" s="46"/>
      <c r="M99" s="251"/>
      <c r="N99" s="252"/>
      <c r="O99" s="86"/>
      <c r="P99" s="86"/>
      <c r="Q99" s="86"/>
      <c r="R99" s="86"/>
      <c r="S99" s="86"/>
      <c r="T99" s="87"/>
      <c r="U99" s="40"/>
      <c r="V99" s="40"/>
      <c r="W99" s="40"/>
      <c r="X99" s="40"/>
      <c r="Y99" s="40"/>
      <c r="Z99" s="40"/>
      <c r="AA99" s="40"/>
      <c r="AB99" s="40"/>
      <c r="AC99" s="40"/>
      <c r="AD99" s="40"/>
      <c r="AE99" s="40"/>
      <c r="AT99" s="19" t="s">
        <v>199</v>
      </c>
      <c r="AU99" s="19" t="s">
        <v>79</v>
      </c>
    </row>
    <row r="100" s="14" customFormat="1">
      <c r="A100" s="14"/>
      <c r="B100" s="253"/>
      <c r="C100" s="254"/>
      <c r="D100" s="235" t="s">
        <v>170</v>
      </c>
      <c r="E100" s="255" t="s">
        <v>19</v>
      </c>
      <c r="F100" s="256" t="s">
        <v>575</v>
      </c>
      <c r="G100" s="254"/>
      <c r="H100" s="255" t="s">
        <v>19</v>
      </c>
      <c r="I100" s="257"/>
      <c r="J100" s="254"/>
      <c r="K100" s="254"/>
      <c r="L100" s="258"/>
      <c r="M100" s="259"/>
      <c r="N100" s="260"/>
      <c r="O100" s="260"/>
      <c r="P100" s="260"/>
      <c r="Q100" s="260"/>
      <c r="R100" s="260"/>
      <c r="S100" s="260"/>
      <c r="T100" s="261"/>
      <c r="U100" s="14"/>
      <c r="V100" s="14"/>
      <c r="W100" s="14"/>
      <c r="X100" s="14"/>
      <c r="Y100" s="14"/>
      <c r="Z100" s="14"/>
      <c r="AA100" s="14"/>
      <c r="AB100" s="14"/>
      <c r="AC100" s="14"/>
      <c r="AD100" s="14"/>
      <c r="AE100" s="14"/>
      <c r="AT100" s="262" t="s">
        <v>170</v>
      </c>
      <c r="AU100" s="262" t="s">
        <v>79</v>
      </c>
      <c r="AV100" s="14" t="s">
        <v>77</v>
      </c>
      <c r="AW100" s="14" t="s">
        <v>31</v>
      </c>
      <c r="AX100" s="14" t="s">
        <v>69</v>
      </c>
      <c r="AY100" s="262" t="s">
        <v>141</v>
      </c>
    </row>
    <row r="101" s="14" customFormat="1">
      <c r="A101" s="14"/>
      <c r="B101" s="253"/>
      <c r="C101" s="254"/>
      <c r="D101" s="235" t="s">
        <v>170</v>
      </c>
      <c r="E101" s="255" t="s">
        <v>19</v>
      </c>
      <c r="F101" s="256" t="s">
        <v>576</v>
      </c>
      <c r="G101" s="254"/>
      <c r="H101" s="255" t="s">
        <v>19</v>
      </c>
      <c r="I101" s="257"/>
      <c r="J101" s="254"/>
      <c r="K101" s="254"/>
      <c r="L101" s="258"/>
      <c r="M101" s="259"/>
      <c r="N101" s="260"/>
      <c r="O101" s="260"/>
      <c r="P101" s="260"/>
      <c r="Q101" s="260"/>
      <c r="R101" s="260"/>
      <c r="S101" s="260"/>
      <c r="T101" s="261"/>
      <c r="U101" s="14"/>
      <c r="V101" s="14"/>
      <c r="W101" s="14"/>
      <c r="X101" s="14"/>
      <c r="Y101" s="14"/>
      <c r="Z101" s="14"/>
      <c r="AA101" s="14"/>
      <c r="AB101" s="14"/>
      <c r="AC101" s="14"/>
      <c r="AD101" s="14"/>
      <c r="AE101" s="14"/>
      <c r="AT101" s="262" t="s">
        <v>170</v>
      </c>
      <c r="AU101" s="262" t="s">
        <v>79</v>
      </c>
      <c r="AV101" s="14" t="s">
        <v>77</v>
      </c>
      <c r="AW101" s="14" t="s">
        <v>31</v>
      </c>
      <c r="AX101" s="14" t="s">
        <v>69</v>
      </c>
      <c r="AY101" s="262" t="s">
        <v>141</v>
      </c>
    </row>
    <row r="102" s="13" customFormat="1">
      <c r="A102" s="13"/>
      <c r="B102" s="233"/>
      <c r="C102" s="234"/>
      <c r="D102" s="235" t="s">
        <v>170</v>
      </c>
      <c r="E102" s="236" t="s">
        <v>19</v>
      </c>
      <c r="F102" s="237" t="s">
        <v>577</v>
      </c>
      <c r="G102" s="234"/>
      <c r="H102" s="238">
        <v>165</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170</v>
      </c>
      <c r="AU102" s="244" t="s">
        <v>79</v>
      </c>
      <c r="AV102" s="13" t="s">
        <v>79</v>
      </c>
      <c r="AW102" s="13" t="s">
        <v>31</v>
      </c>
      <c r="AX102" s="13" t="s">
        <v>77</v>
      </c>
      <c r="AY102" s="244" t="s">
        <v>141</v>
      </c>
    </row>
    <row r="103" s="2" customFormat="1" ht="16.5" customHeight="1">
      <c r="A103" s="40"/>
      <c r="B103" s="41"/>
      <c r="C103" s="277" t="s">
        <v>155</v>
      </c>
      <c r="D103" s="277" t="s">
        <v>379</v>
      </c>
      <c r="E103" s="278" t="s">
        <v>578</v>
      </c>
      <c r="F103" s="279" t="s">
        <v>579</v>
      </c>
      <c r="G103" s="280" t="s">
        <v>257</v>
      </c>
      <c r="H103" s="281">
        <v>297</v>
      </c>
      <c r="I103" s="282"/>
      <c r="J103" s="283">
        <f>ROUND(I103*H103,2)</f>
        <v>0</v>
      </c>
      <c r="K103" s="279" t="s">
        <v>197</v>
      </c>
      <c r="L103" s="284"/>
      <c r="M103" s="285" t="s">
        <v>19</v>
      </c>
      <c r="N103" s="286" t="s">
        <v>40</v>
      </c>
      <c r="O103" s="86"/>
      <c r="P103" s="229">
        <f>O103*H103</f>
        <v>0</v>
      </c>
      <c r="Q103" s="229">
        <v>1</v>
      </c>
      <c r="R103" s="229">
        <f>Q103*H103</f>
        <v>297</v>
      </c>
      <c r="S103" s="229">
        <v>0</v>
      </c>
      <c r="T103" s="230">
        <f>S103*H103</f>
        <v>0</v>
      </c>
      <c r="U103" s="40"/>
      <c r="V103" s="40"/>
      <c r="W103" s="40"/>
      <c r="X103" s="40"/>
      <c r="Y103" s="40"/>
      <c r="Z103" s="40"/>
      <c r="AA103" s="40"/>
      <c r="AB103" s="40"/>
      <c r="AC103" s="40"/>
      <c r="AD103" s="40"/>
      <c r="AE103" s="40"/>
      <c r="AR103" s="231" t="s">
        <v>238</v>
      </c>
      <c r="AT103" s="231" t="s">
        <v>379</v>
      </c>
      <c r="AU103" s="231" t="s">
        <v>79</v>
      </c>
      <c r="AY103" s="19" t="s">
        <v>141</v>
      </c>
      <c r="BE103" s="232">
        <f>IF(N103="základní",J103,0)</f>
        <v>0</v>
      </c>
      <c r="BF103" s="232">
        <f>IF(N103="snížená",J103,0)</f>
        <v>0</v>
      </c>
      <c r="BG103" s="232">
        <f>IF(N103="zákl. přenesená",J103,0)</f>
        <v>0</v>
      </c>
      <c r="BH103" s="232">
        <f>IF(N103="sníž. přenesená",J103,0)</f>
        <v>0</v>
      </c>
      <c r="BI103" s="232">
        <f>IF(N103="nulová",J103,0)</f>
        <v>0</v>
      </c>
      <c r="BJ103" s="19" t="s">
        <v>77</v>
      </c>
      <c r="BK103" s="232">
        <f>ROUND(I103*H103,2)</f>
        <v>0</v>
      </c>
      <c r="BL103" s="19" t="s">
        <v>161</v>
      </c>
      <c r="BM103" s="231" t="s">
        <v>580</v>
      </c>
    </row>
    <row r="104" s="13" customFormat="1">
      <c r="A104" s="13"/>
      <c r="B104" s="233"/>
      <c r="C104" s="234"/>
      <c r="D104" s="235" t="s">
        <v>170</v>
      </c>
      <c r="E104" s="234"/>
      <c r="F104" s="237" t="s">
        <v>581</v>
      </c>
      <c r="G104" s="234"/>
      <c r="H104" s="238">
        <v>297</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79</v>
      </c>
      <c r="AV104" s="13" t="s">
        <v>79</v>
      </c>
      <c r="AW104" s="13" t="s">
        <v>4</v>
      </c>
      <c r="AX104" s="13" t="s">
        <v>77</v>
      </c>
      <c r="AY104" s="244" t="s">
        <v>141</v>
      </c>
    </row>
    <row r="105" s="2" customFormat="1" ht="24" customHeight="1">
      <c r="A105" s="40"/>
      <c r="B105" s="41"/>
      <c r="C105" s="220" t="s">
        <v>161</v>
      </c>
      <c r="D105" s="220" t="s">
        <v>144</v>
      </c>
      <c r="E105" s="221" t="s">
        <v>582</v>
      </c>
      <c r="F105" s="222" t="s">
        <v>583</v>
      </c>
      <c r="G105" s="223" t="s">
        <v>224</v>
      </c>
      <c r="H105" s="224">
        <v>50</v>
      </c>
      <c r="I105" s="225"/>
      <c r="J105" s="226">
        <f>ROUND(I105*H105,2)</f>
        <v>0</v>
      </c>
      <c r="K105" s="222" t="s">
        <v>197</v>
      </c>
      <c r="L105" s="46"/>
      <c r="M105" s="227" t="s">
        <v>19</v>
      </c>
      <c r="N105" s="228" t="s">
        <v>40</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161</v>
      </c>
      <c r="AT105" s="231" t="s">
        <v>144</v>
      </c>
      <c r="AU105" s="231" t="s">
        <v>79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161</v>
      </c>
      <c r="BM105" s="231" t="s">
        <v>584</v>
      </c>
    </row>
    <row r="106" s="2" customFormat="1">
      <c r="A106" s="40"/>
      <c r="B106" s="41"/>
      <c r="C106" s="42"/>
      <c r="D106" s="235" t="s">
        <v>199</v>
      </c>
      <c r="E106" s="42"/>
      <c r="F106" s="250" t="s">
        <v>585</v>
      </c>
      <c r="G106" s="42"/>
      <c r="H106" s="42"/>
      <c r="I106" s="138"/>
      <c r="J106" s="42"/>
      <c r="K106" s="42"/>
      <c r="L106" s="46"/>
      <c r="M106" s="251"/>
      <c r="N106" s="252"/>
      <c r="O106" s="86"/>
      <c r="P106" s="86"/>
      <c r="Q106" s="86"/>
      <c r="R106" s="86"/>
      <c r="S106" s="86"/>
      <c r="T106" s="87"/>
      <c r="U106" s="40"/>
      <c r="V106" s="40"/>
      <c r="W106" s="40"/>
      <c r="X106" s="40"/>
      <c r="Y106" s="40"/>
      <c r="Z106" s="40"/>
      <c r="AA106" s="40"/>
      <c r="AB106" s="40"/>
      <c r="AC106" s="40"/>
      <c r="AD106" s="40"/>
      <c r="AE106" s="40"/>
      <c r="AT106" s="19" t="s">
        <v>199</v>
      </c>
      <c r="AU106" s="19" t="s">
        <v>79</v>
      </c>
    </row>
    <row r="107" s="13" customFormat="1">
      <c r="A107" s="13"/>
      <c r="B107" s="233"/>
      <c r="C107" s="234"/>
      <c r="D107" s="235" t="s">
        <v>170</v>
      </c>
      <c r="E107" s="236" t="s">
        <v>19</v>
      </c>
      <c r="F107" s="237" t="s">
        <v>586</v>
      </c>
      <c r="G107" s="234"/>
      <c r="H107" s="238">
        <v>50</v>
      </c>
      <c r="I107" s="239"/>
      <c r="J107" s="234"/>
      <c r="K107" s="234"/>
      <c r="L107" s="240"/>
      <c r="M107" s="241"/>
      <c r="N107" s="242"/>
      <c r="O107" s="242"/>
      <c r="P107" s="242"/>
      <c r="Q107" s="242"/>
      <c r="R107" s="242"/>
      <c r="S107" s="242"/>
      <c r="T107" s="243"/>
      <c r="U107" s="13"/>
      <c r="V107" s="13"/>
      <c r="W107" s="13"/>
      <c r="X107" s="13"/>
      <c r="Y107" s="13"/>
      <c r="Z107" s="13"/>
      <c r="AA107" s="13"/>
      <c r="AB107" s="13"/>
      <c r="AC107" s="13"/>
      <c r="AD107" s="13"/>
      <c r="AE107" s="13"/>
      <c r="AT107" s="244" t="s">
        <v>170</v>
      </c>
      <c r="AU107" s="244" t="s">
        <v>79</v>
      </c>
      <c r="AV107" s="13" t="s">
        <v>79</v>
      </c>
      <c r="AW107" s="13" t="s">
        <v>31</v>
      </c>
      <c r="AX107" s="13" t="s">
        <v>77</v>
      </c>
      <c r="AY107" s="244" t="s">
        <v>141</v>
      </c>
    </row>
    <row r="108" s="2" customFormat="1" ht="16.5" customHeight="1">
      <c r="A108" s="40"/>
      <c r="B108" s="41"/>
      <c r="C108" s="220" t="s">
        <v>140</v>
      </c>
      <c r="D108" s="220" t="s">
        <v>144</v>
      </c>
      <c r="E108" s="221" t="s">
        <v>587</v>
      </c>
      <c r="F108" s="222" t="s">
        <v>588</v>
      </c>
      <c r="G108" s="223" t="s">
        <v>196</v>
      </c>
      <c r="H108" s="224">
        <v>52</v>
      </c>
      <c r="I108" s="225"/>
      <c r="J108" s="226">
        <f>ROUND(I108*H108,2)</f>
        <v>0</v>
      </c>
      <c r="K108" s="222" t="s">
        <v>197</v>
      </c>
      <c r="L108" s="46"/>
      <c r="M108" s="227" t="s">
        <v>19</v>
      </c>
      <c r="N108" s="228" t="s">
        <v>40</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161</v>
      </c>
      <c r="AT108" s="231" t="s">
        <v>144</v>
      </c>
      <c r="AU108" s="231" t="s">
        <v>79</v>
      </c>
      <c r="AY108" s="19" t="s">
        <v>141</v>
      </c>
      <c r="BE108" s="232">
        <f>IF(N108="základní",J108,0)</f>
        <v>0</v>
      </c>
      <c r="BF108" s="232">
        <f>IF(N108="snížená",J108,0)</f>
        <v>0</v>
      </c>
      <c r="BG108" s="232">
        <f>IF(N108="zákl. přenesená",J108,0)</f>
        <v>0</v>
      </c>
      <c r="BH108" s="232">
        <f>IF(N108="sníž. přenesená",J108,0)</f>
        <v>0</v>
      </c>
      <c r="BI108" s="232">
        <f>IF(N108="nulová",J108,0)</f>
        <v>0</v>
      </c>
      <c r="BJ108" s="19" t="s">
        <v>77</v>
      </c>
      <c r="BK108" s="232">
        <f>ROUND(I108*H108,2)</f>
        <v>0</v>
      </c>
      <c r="BL108" s="19" t="s">
        <v>161</v>
      </c>
      <c r="BM108" s="231" t="s">
        <v>589</v>
      </c>
    </row>
    <row r="109" s="13" customFormat="1">
      <c r="A109" s="13"/>
      <c r="B109" s="233"/>
      <c r="C109" s="234"/>
      <c r="D109" s="235" t="s">
        <v>170</v>
      </c>
      <c r="E109" s="236" t="s">
        <v>19</v>
      </c>
      <c r="F109" s="237" t="s">
        <v>590</v>
      </c>
      <c r="G109" s="234"/>
      <c r="H109" s="238">
        <v>52</v>
      </c>
      <c r="I109" s="239"/>
      <c r="J109" s="234"/>
      <c r="K109" s="234"/>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79</v>
      </c>
      <c r="AV109" s="13" t="s">
        <v>79</v>
      </c>
      <c r="AW109" s="13" t="s">
        <v>31</v>
      </c>
      <c r="AX109" s="13" t="s">
        <v>77</v>
      </c>
      <c r="AY109" s="244" t="s">
        <v>141</v>
      </c>
    </row>
    <row r="110" s="2" customFormat="1" ht="16.5" customHeight="1">
      <c r="A110" s="40"/>
      <c r="B110" s="41"/>
      <c r="C110" s="220" t="s">
        <v>172</v>
      </c>
      <c r="D110" s="220" t="s">
        <v>144</v>
      </c>
      <c r="E110" s="221" t="s">
        <v>591</v>
      </c>
      <c r="F110" s="222" t="s">
        <v>592</v>
      </c>
      <c r="G110" s="223" t="s">
        <v>196</v>
      </c>
      <c r="H110" s="224">
        <v>52</v>
      </c>
      <c r="I110" s="225"/>
      <c r="J110" s="226">
        <f>ROUND(I110*H110,2)</f>
        <v>0</v>
      </c>
      <c r="K110" s="222" t="s">
        <v>197</v>
      </c>
      <c r="L110" s="46"/>
      <c r="M110" s="227" t="s">
        <v>19</v>
      </c>
      <c r="N110" s="228" t="s">
        <v>40</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161</v>
      </c>
      <c r="AT110" s="231" t="s">
        <v>144</v>
      </c>
      <c r="AU110" s="231" t="s">
        <v>79</v>
      </c>
      <c r="AY110" s="19" t="s">
        <v>141</v>
      </c>
      <c r="BE110" s="232">
        <f>IF(N110="základní",J110,0)</f>
        <v>0</v>
      </c>
      <c r="BF110" s="232">
        <f>IF(N110="snížená",J110,0)</f>
        <v>0</v>
      </c>
      <c r="BG110" s="232">
        <f>IF(N110="zákl. přenesená",J110,0)</f>
        <v>0</v>
      </c>
      <c r="BH110" s="232">
        <f>IF(N110="sníž. přenesená",J110,0)</f>
        <v>0</v>
      </c>
      <c r="BI110" s="232">
        <f>IF(N110="nulová",J110,0)</f>
        <v>0</v>
      </c>
      <c r="BJ110" s="19" t="s">
        <v>77</v>
      </c>
      <c r="BK110" s="232">
        <f>ROUND(I110*H110,2)</f>
        <v>0</v>
      </c>
      <c r="BL110" s="19" t="s">
        <v>161</v>
      </c>
      <c r="BM110" s="231" t="s">
        <v>593</v>
      </c>
    </row>
    <row r="111" s="2" customFormat="1">
      <c r="A111" s="40"/>
      <c r="B111" s="41"/>
      <c r="C111" s="42"/>
      <c r="D111" s="235" t="s">
        <v>199</v>
      </c>
      <c r="E111" s="42"/>
      <c r="F111" s="250" t="s">
        <v>594</v>
      </c>
      <c r="G111" s="42"/>
      <c r="H111" s="42"/>
      <c r="I111" s="138"/>
      <c r="J111" s="42"/>
      <c r="K111" s="42"/>
      <c r="L111" s="46"/>
      <c r="M111" s="251"/>
      <c r="N111" s="252"/>
      <c r="O111" s="86"/>
      <c r="P111" s="86"/>
      <c r="Q111" s="86"/>
      <c r="R111" s="86"/>
      <c r="S111" s="86"/>
      <c r="T111" s="87"/>
      <c r="U111" s="40"/>
      <c r="V111" s="40"/>
      <c r="W111" s="40"/>
      <c r="X111" s="40"/>
      <c r="Y111" s="40"/>
      <c r="Z111" s="40"/>
      <c r="AA111" s="40"/>
      <c r="AB111" s="40"/>
      <c r="AC111" s="40"/>
      <c r="AD111" s="40"/>
      <c r="AE111" s="40"/>
      <c r="AT111" s="19" t="s">
        <v>199</v>
      </c>
      <c r="AU111" s="19" t="s">
        <v>79</v>
      </c>
    </row>
    <row r="112" s="13" customFormat="1">
      <c r="A112" s="13"/>
      <c r="B112" s="233"/>
      <c r="C112" s="234"/>
      <c r="D112" s="235" t="s">
        <v>170</v>
      </c>
      <c r="E112" s="236" t="s">
        <v>19</v>
      </c>
      <c r="F112" s="237" t="s">
        <v>595</v>
      </c>
      <c r="G112" s="234"/>
      <c r="H112" s="238">
        <v>52</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79</v>
      </c>
      <c r="AV112" s="13" t="s">
        <v>79</v>
      </c>
      <c r="AW112" s="13" t="s">
        <v>31</v>
      </c>
      <c r="AX112" s="13" t="s">
        <v>77</v>
      </c>
      <c r="AY112" s="244" t="s">
        <v>141</v>
      </c>
    </row>
    <row r="113" s="2" customFormat="1" ht="16.5" customHeight="1">
      <c r="A113" s="40"/>
      <c r="B113" s="41"/>
      <c r="C113" s="277" t="s">
        <v>179</v>
      </c>
      <c r="D113" s="277" t="s">
        <v>379</v>
      </c>
      <c r="E113" s="278" t="s">
        <v>596</v>
      </c>
      <c r="F113" s="279" t="s">
        <v>597</v>
      </c>
      <c r="G113" s="280" t="s">
        <v>287</v>
      </c>
      <c r="H113" s="281">
        <v>0.90000000000000002</v>
      </c>
      <c r="I113" s="282"/>
      <c r="J113" s="283">
        <f>ROUND(I113*H113,2)</f>
        <v>0</v>
      </c>
      <c r="K113" s="279" t="s">
        <v>197</v>
      </c>
      <c r="L113" s="284"/>
      <c r="M113" s="285" t="s">
        <v>19</v>
      </c>
      <c r="N113" s="286" t="s">
        <v>40</v>
      </c>
      <c r="O113" s="86"/>
      <c r="P113" s="229">
        <f>O113*H113</f>
        <v>0</v>
      </c>
      <c r="Q113" s="229">
        <v>0.001</v>
      </c>
      <c r="R113" s="229">
        <f>Q113*H113</f>
        <v>0.00090000000000000008</v>
      </c>
      <c r="S113" s="229">
        <v>0</v>
      </c>
      <c r="T113" s="230">
        <f>S113*H113</f>
        <v>0</v>
      </c>
      <c r="U113" s="40"/>
      <c r="V113" s="40"/>
      <c r="W113" s="40"/>
      <c r="X113" s="40"/>
      <c r="Y113" s="40"/>
      <c r="Z113" s="40"/>
      <c r="AA113" s="40"/>
      <c r="AB113" s="40"/>
      <c r="AC113" s="40"/>
      <c r="AD113" s="40"/>
      <c r="AE113" s="40"/>
      <c r="AR113" s="231" t="s">
        <v>238</v>
      </c>
      <c r="AT113" s="231" t="s">
        <v>379</v>
      </c>
      <c r="AU113" s="231" t="s">
        <v>79</v>
      </c>
      <c r="AY113" s="19" t="s">
        <v>141</v>
      </c>
      <c r="BE113" s="232">
        <f>IF(N113="základní",J113,0)</f>
        <v>0</v>
      </c>
      <c r="BF113" s="232">
        <f>IF(N113="snížená",J113,0)</f>
        <v>0</v>
      </c>
      <c r="BG113" s="232">
        <f>IF(N113="zákl. přenesená",J113,0)</f>
        <v>0</v>
      </c>
      <c r="BH113" s="232">
        <f>IF(N113="sníž. přenesená",J113,0)</f>
        <v>0</v>
      </c>
      <c r="BI113" s="232">
        <f>IF(N113="nulová",J113,0)</f>
        <v>0</v>
      </c>
      <c r="BJ113" s="19" t="s">
        <v>77</v>
      </c>
      <c r="BK113" s="232">
        <f>ROUND(I113*H113,2)</f>
        <v>0</v>
      </c>
      <c r="BL113" s="19" t="s">
        <v>161</v>
      </c>
      <c r="BM113" s="231" t="s">
        <v>598</v>
      </c>
    </row>
    <row r="114" s="13" customFormat="1">
      <c r="A114" s="13"/>
      <c r="B114" s="233"/>
      <c r="C114" s="234"/>
      <c r="D114" s="235" t="s">
        <v>170</v>
      </c>
      <c r="E114" s="234"/>
      <c r="F114" s="237" t="s">
        <v>599</v>
      </c>
      <c r="G114" s="234"/>
      <c r="H114" s="238">
        <v>0.90000000000000002</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170</v>
      </c>
      <c r="AU114" s="244" t="s">
        <v>79</v>
      </c>
      <c r="AV114" s="13" t="s">
        <v>79</v>
      </c>
      <c r="AW114" s="13" t="s">
        <v>4</v>
      </c>
      <c r="AX114" s="13" t="s">
        <v>77</v>
      </c>
      <c r="AY114" s="244" t="s">
        <v>141</v>
      </c>
    </row>
    <row r="115" s="2" customFormat="1" ht="16.5" customHeight="1">
      <c r="A115" s="40"/>
      <c r="B115" s="41"/>
      <c r="C115" s="220" t="s">
        <v>238</v>
      </c>
      <c r="D115" s="220" t="s">
        <v>144</v>
      </c>
      <c r="E115" s="221" t="s">
        <v>463</v>
      </c>
      <c r="F115" s="222" t="s">
        <v>464</v>
      </c>
      <c r="G115" s="223" t="s">
        <v>196</v>
      </c>
      <c r="H115" s="224">
        <v>114.40000000000001</v>
      </c>
      <c r="I115" s="225"/>
      <c r="J115" s="226">
        <f>ROUND(I115*H115,2)</f>
        <v>0</v>
      </c>
      <c r="K115" s="222" t="s">
        <v>197</v>
      </c>
      <c r="L115" s="46"/>
      <c r="M115" s="227" t="s">
        <v>19</v>
      </c>
      <c r="N115" s="228" t="s">
        <v>40</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161</v>
      </c>
      <c r="AT115" s="231" t="s">
        <v>144</v>
      </c>
      <c r="AU115" s="231" t="s">
        <v>79</v>
      </c>
      <c r="AY115" s="19" t="s">
        <v>141</v>
      </c>
      <c r="BE115" s="232">
        <f>IF(N115="základní",J115,0)</f>
        <v>0</v>
      </c>
      <c r="BF115" s="232">
        <f>IF(N115="snížená",J115,0)</f>
        <v>0</v>
      </c>
      <c r="BG115" s="232">
        <f>IF(N115="zákl. přenesená",J115,0)</f>
        <v>0</v>
      </c>
      <c r="BH115" s="232">
        <f>IF(N115="sníž. přenesená",J115,0)</f>
        <v>0</v>
      </c>
      <c r="BI115" s="232">
        <f>IF(N115="nulová",J115,0)</f>
        <v>0</v>
      </c>
      <c r="BJ115" s="19" t="s">
        <v>77</v>
      </c>
      <c r="BK115" s="232">
        <f>ROUND(I115*H115,2)</f>
        <v>0</v>
      </c>
      <c r="BL115" s="19" t="s">
        <v>161</v>
      </c>
      <c r="BM115" s="231" t="s">
        <v>600</v>
      </c>
    </row>
    <row r="116" s="2" customFormat="1">
      <c r="A116" s="40"/>
      <c r="B116" s="41"/>
      <c r="C116" s="42"/>
      <c r="D116" s="235" t="s">
        <v>199</v>
      </c>
      <c r="E116" s="42"/>
      <c r="F116" s="250" t="s">
        <v>466</v>
      </c>
      <c r="G116" s="42"/>
      <c r="H116" s="42"/>
      <c r="I116" s="138"/>
      <c r="J116" s="42"/>
      <c r="K116" s="42"/>
      <c r="L116" s="46"/>
      <c r="M116" s="251"/>
      <c r="N116" s="252"/>
      <c r="O116" s="86"/>
      <c r="P116" s="86"/>
      <c r="Q116" s="86"/>
      <c r="R116" s="86"/>
      <c r="S116" s="86"/>
      <c r="T116" s="87"/>
      <c r="U116" s="40"/>
      <c r="V116" s="40"/>
      <c r="W116" s="40"/>
      <c r="X116" s="40"/>
      <c r="Y116" s="40"/>
      <c r="Z116" s="40"/>
      <c r="AA116" s="40"/>
      <c r="AB116" s="40"/>
      <c r="AC116" s="40"/>
      <c r="AD116" s="40"/>
      <c r="AE116" s="40"/>
      <c r="AT116" s="19" t="s">
        <v>199</v>
      </c>
      <c r="AU116" s="19" t="s">
        <v>79</v>
      </c>
    </row>
    <row r="117" s="2" customFormat="1" ht="16.5" customHeight="1">
      <c r="A117" s="40"/>
      <c r="B117" s="41"/>
      <c r="C117" s="220" t="s">
        <v>244</v>
      </c>
      <c r="D117" s="220" t="s">
        <v>144</v>
      </c>
      <c r="E117" s="221" t="s">
        <v>601</v>
      </c>
      <c r="F117" s="222" t="s">
        <v>602</v>
      </c>
      <c r="G117" s="223" t="s">
        <v>196</v>
      </c>
      <c r="H117" s="224">
        <v>52</v>
      </c>
      <c r="I117" s="225"/>
      <c r="J117" s="226">
        <f>ROUND(I117*H117,2)</f>
        <v>0</v>
      </c>
      <c r="K117" s="222" t="s">
        <v>197</v>
      </c>
      <c r="L117" s="46"/>
      <c r="M117" s="227" t="s">
        <v>19</v>
      </c>
      <c r="N117" s="228" t="s">
        <v>40</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161</v>
      </c>
      <c r="AT117" s="231" t="s">
        <v>144</v>
      </c>
      <c r="AU117" s="231" t="s">
        <v>79</v>
      </c>
      <c r="AY117" s="19" t="s">
        <v>141</v>
      </c>
      <c r="BE117" s="232">
        <f>IF(N117="základní",J117,0)</f>
        <v>0</v>
      </c>
      <c r="BF117" s="232">
        <f>IF(N117="snížená",J117,0)</f>
        <v>0</v>
      </c>
      <c r="BG117" s="232">
        <f>IF(N117="zákl. přenesená",J117,0)</f>
        <v>0</v>
      </c>
      <c r="BH117" s="232">
        <f>IF(N117="sníž. přenesená",J117,0)</f>
        <v>0</v>
      </c>
      <c r="BI117" s="232">
        <f>IF(N117="nulová",J117,0)</f>
        <v>0</v>
      </c>
      <c r="BJ117" s="19" t="s">
        <v>77</v>
      </c>
      <c r="BK117" s="232">
        <f>ROUND(I117*H117,2)</f>
        <v>0</v>
      </c>
      <c r="BL117" s="19" t="s">
        <v>161</v>
      </c>
      <c r="BM117" s="231" t="s">
        <v>603</v>
      </c>
    </row>
    <row r="118" s="2" customFormat="1">
      <c r="A118" s="40"/>
      <c r="B118" s="41"/>
      <c r="C118" s="42"/>
      <c r="D118" s="235" t="s">
        <v>199</v>
      </c>
      <c r="E118" s="42"/>
      <c r="F118" s="250" t="s">
        <v>604</v>
      </c>
      <c r="G118" s="42"/>
      <c r="H118" s="42"/>
      <c r="I118" s="138"/>
      <c r="J118" s="42"/>
      <c r="K118" s="42"/>
      <c r="L118" s="46"/>
      <c r="M118" s="251"/>
      <c r="N118" s="252"/>
      <c r="O118" s="86"/>
      <c r="P118" s="86"/>
      <c r="Q118" s="86"/>
      <c r="R118" s="86"/>
      <c r="S118" s="86"/>
      <c r="T118" s="87"/>
      <c r="U118" s="40"/>
      <c r="V118" s="40"/>
      <c r="W118" s="40"/>
      <c r="X118" s="40"/>
      <c r="Y118" s="40"/>
      <c r="Z118" s="40"/>
      <c r="AA118" s="40"/>
      <c r="AB118" s="40"/>
      <c r="AC118" s="40"/>
      <c r="AD118" s="40"/>
      <c r="AE118" s="40"/>
      <c r="AT118" s="19" t="s">
        <v>199</v>
      </c>
      <c r="AU118" s="19" t="s">
        <v>79</v>
      </c>
    </row>
    <row r="119" s="13" customFormat="1">
      <c r="A119" s="13"/>
      <c r="B119" s="233"/>
      <c r="C119" s="234"/>
      <c r="D119" s="235" t="s">
        <v>170</v>
      </c>
      <c r="E119" s="236" t="s">
        <v>19</v>
      </c>
      <c r="F119" s="237" t="s">
        <v>595</v>
      </c>
      <c r="G119" s="234"/>
      <c r="H119" s="238">
        <v>52</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79</v>
      </c>
      <c r="AV119" s="13" t="s">
        <v>79</v>
      </c>
      <c r="AW119" s="13" t="s">
        <v>31</v>
      </c>
      <c r="AX119" s="13" t="s">
        <v>77</v>
      </c>
      <c r="AY119" s="244" t="s">
        <v>141</v>
      </c>
    </row>
    <row r="120" s="2" customFormat="1" ht="16.5" customHeight="1">
      <c r="A120" s="40"/>
      <c r="B120" s="41"/>
      <c r="C120" s="220" t="s">
        <v>249</v>
      </c>
      <c r="D120" s="220" t="s">
        <v>144</v>
      </c>
      <c r="E120" s="221" t="s">
        <v>605</v>
      </c>
      <c r="F120" s="222" t="s">
        <v>606</v>
      </c>
      <c r="G120" s="223" t="s">
        <v>224</v>
      </c>
      <c r="H120" s="224">
        <v>1.3</v>
      </c>
      <c r="I120" s="225"/>
      <c r="J120" s="226">
        <f>ROUND(I120*H120,2)</f>
        <v>0</v>
      </c>
      <c r="K120" s="222" t="s">
        <v>197</v>
      </c>
      <c r="L120" s="46"/>
      <c r="M120" s="227" t="s">
        <v>19</v>
      </c>
      <c r="N120" s="228" t="s">
        <v>40</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161</v>
      </c>
      <c r="AT120" s="231" t="s">
        <v>144</v>
      </c>
      <c r="AU120" s="231" t="s">
        <v>79</v>
      </c>
      <c r="AY120" s="19" t="s">
        <v>141</v>
      </c>
      <c r="BE120" s="232">
        <f>IF(N120="základní",J120,0)</f>
        <v>0</v>
      </c>
      <c r="BF120" s="232">
        <f>IF(N120="snížená",J120,0)</f>
        <v>0</v>
      </c>
      <c r="BG120" s="232">
        <f>IF(N120="zákl. přenesená",J120,0)</f>
        <v>0</v>
      </c>
      <c r="BH120" s="232">
        <f>IF(N120="sníž. přenesená",J120,0)</f>
        <v>0</v>
      </c>
      <c r="BI120" s="232">
        <f>IF(N120="nulová",J120,0)</f>
        <v>0</v>
      </c>
      <c r="BJ120" s="19" t="s">
        <v>77</v>
      </c>
      <c r="BK120" s="232">
        <f>ROUND(I120*H120,2)</f>
        <v>0</v>
      </c>
      <c r="BL120" s="19" t="s">
        <v>161</v>
      </c>
      <c r="BM120" s="231" t="s">
        <v>607</v>
      </c>
    </row>
    <row r="121" s="2" customFormat="1">
      <c r="A121" s="40"/>
      <c r="B121" s="41"/>
      <c r="C121" s="42"/>
      <c r="D121" s="235" t="s">
        <v>199</v>
      </c>
      <c r="E121" s="42"/>
      <c r="F121" s="250" t="s">
        <v>608</v>
      </c>
      <c r="G121" s="42"/>
      <c r="H121" s="42"/>
      <c r="I121" s="138"/>
      <c r="J121" s="42"/>
      <c r="K121" s="42"/>
      <c r="L121" s="46"/>
      <c r="M121" s="251"/>
      <c r="N121" s="252"/>
      <c r="O121" s="86"/>
      <c r="P121" s="86"/>
      <c r="Q121" s="86"/>
      <c r="R121" s="86"/>
      <c r="S121" s="86"/>
      <c r="T121" s="87"/>
      <c r="U121" s="40"/>
      <c r="V121" s="40"/>
      <c r="W121" s="40"/>
      <c r="X121" s="40"/>
      <c r="Y121" s="40"/>
      <c r="Z121" s="40"/>
      <c r="AA121" s="40"/>
      <c r="AB121" s="40"/>
      <c r="AC121" s="40"/>
      <c r="AD121" s="40"/>
      <c r="AE121" s="40"/>
      <c r="AT121" s="19" t="s">
        <v>199</v>
      </c>
      <c r="AU121" s="19" t="s">
        <v>79</v>
      </c>
    </row>
    <row r="122" s="13" customFormat="1">
      <c r="A122" s="13"/>
      <c r="B122" s="233"/>
      <c r="C122" s="234"/>
      <c r="D122" s="235" t="s">
        <v>170</v>
      </c>
      <c r="E122" s="236" t="s">
        <v>19</v>
      </c>
      <c r="F122" s="237" t="s">
        <v>609</v>
      </c>
      <c r="G122" s="234"/>
      <c r="H122" s="238">
        <v>1.3</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79</v>
      </c>
      <c r="AV122" s="13" t="s">
        <v>79</v>
      </c>
      <c r="AW122" s="13" t="s">
        <v>31</v>
      </c>
      <c r="AX122" s="13" t="s">
        <v>77</v>
      </c>
      <c r="AY122" s="244" t="s">
        <v>141</v>
      </c>
    </row>
    <row r="123" s="12" customFormat="1" ht="22.8" customHeight="1">
      <c r="A123" s="12"/>
      <c r="B123" s="204"/>
      <c r="C123" s="205"/>
      <c r="D123" s="206" t="s">
        <v>68</v>
      </c>
      <c r="E123" s="218" t="s">
        <v>155</v>
      </c>
      <c r="F123" s="218" t="s">
        <v>610</v>
      </c>
      <c r="G123" s="205"/>
      <c r="H123" s="205"/>
      <c r="I123" s="208"/>
      <c r="J123" s="219">
        <f>BK123</f>
        <v>0</v>
      </c>
      <c r="K123" s="205"/>
      <c r="L123" s="210"/>
      <c r="M123" s="211"/>
      <c r="N123" s="212"/>
      <c r="O123" s="212"/>
      <c r="P123" s="213">
        <f>SUM(P124:P183)</f>
        <v>0</v>
      </c>
      <c r="Q123" s="212"/>
      <c r="R123" s="213">
        <f>SUM(R124:R183)</f>
        <v>43.432904249999993</v>
      </c>
      <c r="S123" s="212"/>
      <c r="T123" s="214">
        <f>SUM(T124:T183)</f>
        <v>0</v>
      </c>
      <c r="U123" s="12"/>
      <c r="V123" s="12"/>
      <c r="W123" s="12"/>
      <c r="X123" s="12"/>
      <c r="Y123" s="12"/>
      <c r="Z123" s="12"/>
      <c r="AA123" s="12"/>
      <c r="AB123" s="12"/>
      <c r="AC123" s="12"/>
      <c r="AD123" s="12"/>
      <c r="AE123" s="12"/>
      <c r="AR123" s="215" t="s">
        <v>77</v>
      </c>
      <c r="AT123" s="216" t="s">
        <v>68</v>
      </c>
      <c r="AU123" s="216" t="s">
        <v>77</v>
      </c>
      <c r="AY123" s="215" t="s">
        <v>141</v>
      </c>
      <c r="BK123" s="217">
        <f>SUM(BK124:BK183)</f>
        <v>0</v>
      </c>
    </row>
    <row r="124" s="2" customFormat="1" ht="16.5" customHeight="1">
      <c r="A124" s="40"/>
      <c r="B124" s="41"/>
      <c r="C124" s="220" t="s">
        <v>254</v>
      </c>
      <c r="D124" s="220" t="s">
        <v>144</v>
      </c>
      <c r="E124" s="221" t="s">
        <v>611</v>
      </c>
      <c r="F124" s="222" t="s">
        <v>612</v>
      </c>
      <c r="G124" s="223" t="s">
        <v>224</v>
      </c>
      <c r="H124" s="224">
        <v>87.006</v>
      </c>
      <c r="I124" s="225"/>
      <c r="J124" s="226">
        <f>ROUND(I124*H124,2)</f>
        <v>0</v>
      </c>
      <c r="K124" s="222" t="s">
        <v>197</v>
      </c>
      <c r="L124" s="46"/>
      <c r="M124" s="227" t="s">
        <v>19</v>
      </c>
      <c r="N124" s="228" t="s">
        <v>40</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161</v>
      </c>
      <c r="AT124" s="231" t="s">
        <v>144</v>
      </c>
      <c r="AU124" s="231" t="s">
        <v>79</v>
      </c>
      <c r="AY124" s="19" t="s">
        <v>141</v>
      </c>
      <c r="BE124" s="232">
        <f>IF(N124="základní",J124,0)</f>
        <v>0</v>
      </c>
      <c r="BF124" s="232">
        <f>IF(N124="snížená",J124,0)</f>
        <v>0</v>
      </c>
      <c r="BG124" s="232">
        <f>IF(N124="zákl. přenesená",J124,0)</f>
        <v>0</v>
      </c>
      <c r="BH124" s="232">
        <f>IF(N124="sníž. přenesená",J124,0)</f>
        <v>0</v>
      </c>
      <c r="BI124" s="232">
        <f>IF(N124="nulová",J124,0)</f>
        <v>0</v>
      </c>
      <c r="BJ124" s="19" t="s">
        <v>77</v>
      </c>
      <c r="BK124" s="232">
        <f>ROUND(I124*H124,2)</f>
        <v>0</v>
      </c>
      <c r="BL124" s="19" t="s">
        <v>161</v>
      </c>
      <c r="BM124" s="231" t="s">
        <v>613</v>
      </c>
    </row>
    <row r="125" s="2" customFormat="1">
      <c r="A125" s="40"/>
      <c r="B125" s="41"/>
      <c r="C125" s="42"/>
      <c r="D125" s="235" t="s">
        <v>199</v>
      </c>
      <c r="E125" s="42"/>
      <c r="F125" s="250" t="s">
        <v>614</v>
      </c>
      <c r="G125" s="42"/>
      <c r="H125" s="42"/>
      <c r="I125" s="138"/>
      <c r="J125" s="42"/>
      <c r="K125" s="42"/>
      <c r="L125" s="46"/>
      <c r="M125" s="251"/>
      <c r="N125" s="252"/>
      <c r="O125" s="86"/>
      <c r="P125" s="86"/>
      <c r="Q125" s="86"/>
      <c r="R125" s="86"/>
      <c r="S125" s="86"/>
      <c r="T125" s="87"/>
      <c r="U125" s="40"/>
      <c r="V125" s="40"/>
      <c r="W125" s="40"/>
      <c r="X125" s="40"/>
      <c r="Y125" s="40"/>
      <c r="Z125" s="40"/>
      <c r="AA125" s="40"/>
      <c r="AB125" s="40"/>
      <c r="AC125" s="40"/>
      <c r="AD125" s="40"/>
      <c r="AE125" s="40"/>
      <c r="AT125" s="19" t="s">
        <v>199</v>
      </c>
      <c r="AU125" s="19" t="s">
        <v>79</v>
      </c>
    </row>
    <row r="126" s="14" customFormat="1">
      <c r="A126" s="14"/>
      <c r="B126" s="253"/>
      <c r="C126" s="254"/>
      <c r="D126" s="235" t="s">
        <v>170</v>
      </c>
      <c r="E126" s="255" t="s">
        <v>19</v>
      </c>
      <c r="F126" s="256" t="s">
        <v>615</v>
      </c>
      <c r="G126" s="254"/>
      <c r="H126" s="255" t="s">
        <v>19</v>
      </c>
      <c r="I126" s="257"/>
      <c r="J126" s="254"/>
      <c r="K126" s="254"/>
      <c r="L126" s="258"/>
      <c r="M126" s="259"/>
      <c r="N126" s="260"/>
      <c r="O126" s="260"/>
      <c r="P126" s="260"/>
      <c r="Q126" s="260"/>
      <c r="R126" s="260"/>
      <c r="S126" s="260"/>
      <c r="T126" s="261"/>
      <c r="U126" s="14"/>
      <c r="V126" s="14"/>
      <c r="W126" s="14"/>
      <c r="X126" s="14"/>
      <c r="Y126" s="14"/>
      <c r="Z126" s="14"/>
      <c r="AA126" s="14"/>
      <c r="AB126" s="14"/>
      <c r="AC126" s="14"/>
      <c r="AD126" s="14"/>
      <c r="AE126" s="14"/>
      <c r="AT126" s="262" t="s">
        <v>170</v>
      </c>
      <c r="AU126" s="262" t="s">
        <v>79</v>
      </c>
      <c r="AV126" s="14" t="s">
        <v>77</v>
      </c>
      <c r="AW126" s="14" t="s">
        <v>31</v>
      </c>
      <c r="AX126" s="14" t="s">
        <v>69</v>
      </c>
      <c r="AY126" s="262" t="s">
        <v>141</v>
      </c>
    </row>
    <row r="127" s="13" customFormat="1">
      <c r="A127" s="13"/>
      <c r="B127" s="233"/>
      <c r="C127" s="234"/>
      <c r="D127" s="235" t="s">
        <v>170</v>
      </c>
      <c r="E127" s="236" t="s">
        <v>19</v>
      </c>
      <c r="F127" s="237" t="s">
        <v>616</v>
      </c>
      <c r="G127" s="234"/>
      <c r="H127" s="238">
        <v>19.966000000000001</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170</v>
      </c>
      <c r="AU127" s="244" t="s">
        <v>79</v>
      </c>
      <c r="AV127" s="13" t="s">
        <v>79</v>
      </c>
      <c r="AW127" s="13" t="s">
        <v>31</v>
      </c>
      <c r="AX127" s="13" t="s">
        <v>69</v>
      </c>
      <c r="AY127" s="244" t="s">
        <v>141</v>
      </c>
    </row>
    <row r="128" s="13" customFormat="1">
      <c r="A128" s="13"/>
      <c r="B128" s="233"/>
      <c r="C128" s="234"/>
      <c r="D128" s="235" t="s">
        <v>170</v>
      </c>
      <c r="E128" s="236" t="s">
        <v>19</v>
      </c>
      <c r="F128" s="237" t="s">
        <v>617</v>
      </c>
      <c r="G128" s="234"/>
      <c r="H128" s="238">
        <v>20.539999999999999</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79</v>
      </c>
      <c r="AV128" s="13" t="s">
        <v>79</v>
      </c>
      <c r="AW128" s="13" t="s">
        <v>31</v>
      </c>
      <c r="AX128" s="13" t="s">
        <v>69</v>
      </c>
      <c r="AY128" s="244" t="s">
        <v>141</v>
      </c>
    </row>
    <row r="129" s="13" customFormat="1">
      <c r="A129" s="13"/>
      <c r="B129" s="233"/>
      <c r="C129" s="234"/>
      <c r="D129" s="235" t="s">
        <v>170</v>
      </c>
      <c r="E129" s="236" t="s">
        <v>19</v>
      </c>
      <c r="F129" s="237" t="s">
        <v>618</v>
      </c>
      <c r="G129" s="234"/>
      <c r="H129" s="238">
        <v>46.5</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79</v>
      </c>
      <c r="AV129" s="13" t="s">
        <v>79</v>
      </c>
      <c r="AW129" s="13" t="s">
        <v>31</v>
      </c>
      <c r="AX129" s="13" t="s">
        <v>69</v>
      </c>
      <c r="AY129" s="244" t="s">
        <v>141</v>
      </c>
    </row>
    <row r="130" s="15" customFormat="1">
      <c r="A130" s="15"/>
      <c r="B130" s="263"/>
      <c r="C130" s="264"/>
      <c r="D130" s="235" t="s">
        <v>170</v>
      </c>
      <c r="E130" s="265" t="s">
        <v>19</v>
      </c>
      <c r="F130" s="266" t="s">
        <v>233</v>
      </c>
      <c r="G130" s="264"/>
      <c r="H130" s="267">
        <v>87.006</v>
      </c>
      <c r="I130" s="268"/>
      <c r="J130" s="264"/>
      <c r="K130" s="264"/>
      <c r="L130" s="269"/>
      <c r="M130" s="270"/>
      <c r="N130" s="271"/>
      <c r="O130" s="271"/>
      <c r="P130" s="271"/>
      <c r="Q130" s="271"/>
      <c r="R130" s="271"/>
      <c r="S130" s="271"/>
      <c r="T130" s="272"/>
      <c r="U130" s="15"/>
      <c r="V130" s="15"/>
      <c r="W130" s="15"/>
      <c r="X130" s="15"/>
      <c r="Y130" s="15"/>
      <c r="Z130" s="15"/>
      <c r="AA130" s="15"/>
      <c r="AB130" s="15"/>
      <c r="AC130" s="15"/>
      <c r="AD130" s="15"/>
      <c r="AE130" s="15"/>
      <c r="AT130" s="273" t="s">
        <v>170</v>
      </c>
      <c r="AU130" s="273" t="s">
        <v>79</v>
      </c>
      <c r="AV130" s="15" t="s">
        <v>161</v>
      </c>
      <c r="AW130" s="15" t="s">
        <v>31</v>
      </c>
      <c r="AX130" s="15" t="s">
        <v>77</v>
      </c>
      <c r="AY130" s="273" t="s">
        <v>141</v>
      </c>
    </row>
    <row r="131" s="2" customFormat="1" ht="16.5" customHeight="1">
      <c r="A131" s="40"/>
      <c r="B131" s="41"/>
      <c r="C131" s="220" t="s">
        <v>262</v>
      </c>
      <c r="D131" s="220" t="s">
        <v>144</v>
      </c>
      <c r="E131" s="221" t="s">
        <v>619</v>
      </c>
      <c r="F131" s="222" t="s">
        <v>620</v>
      </c>
      <c r="G131" s="223" t="s">
        <v>196</v>
      </c>
      <c r="H131" s="224">
        <v>158.97</v>
      </c>
      <c r="I131" s="225"/>
      <c r="J131" s="226">
        <f>ROUND(I131*H131,2)</f>
        <v>0</v>
      </c>
      <c r="K131" s="222" t="s">
        <v>197</v>
      </c>
      <c r="L131" s="46"/>
      <c r="M131" s="227" t="s">
        <v>19</v>
      </c>
      <c r="N131" s="228" t="s">
        <v>40</v>
      </c>
      <c r="O131" s="86"/>
      <c r="P131" s="229">
        <f>O131*H131</f>
        <v>0</v>
      </c>
      <c r="Q131" s="229">
        <v>0.041739999999999999</v>
      </c>
      <c r="R131" s="229">
        <f>Q131*H131</f>
        <v>6.6354077999999994</v>
      </c>
      <c r="S131" s="229">
        <v>0</v>
      </c>
      <c r="T131" s="230">
        <f>S131*H131</f>
        <v>0</v>
      </c>
      <c r="U131" s="40"/>
      <c r="V131" s="40"/>
      <c r="W131" s="40"/>
      <c r="X131" s="40"/>
      <c r="Y131" s="40"/>
      <c r="Z131" s="40"/>
      <c r="AA131" s="40"/>
      <c r="AB131" s="40"/>
      <c r="AC131" s="40"/>
      <c r="AD131" s="40"/>
      <c r="AE131" s="40"/>
      <c r="AR131" s="231" t="s">
        <v>161</v>
      </c>
      <c r="AT131" s="231" t="s">
        <v>144</v>
      </c>
      <c r="AU131" s="231" t="s">
        <v>79</v>
      </c>
      <c r="AY131" s="19" t="s">
        <v>141</v>
      </c>
      <c r="BE131" s="232">
        <f>IF(N131="základní",J131,0)</f>
        <v>0</v>
      </c>
      <c r="BF131" s="232">
        <f>IF(N131="snížená",J131,0)</f>
        <v>0</v>
      </c>
      <c r="BG131" s="232">
        <f>IF(N131="zákl. přenesená",J131,0)</f>
        <v>0</v>
      </c>
      <c r="BH131" s="232">
        <f>IF(N131="sníž. přenesená",J131,0)</f>
        <v>0</v>
      </c>
      <c r="BI131" s="232">
        <f>IF(N131="nulová",J131,0)</f>
        <v>0</v>
      </c>
      <c r="BJ131" s="19" t="s">
        <v>77</v>
      </c>
      <c r="BK131" s="232">
        <f>ROUND(I131*H131,2)</f>
        <v>0</v>
      </c>
      <c r="BL131" s="19" t="s">
        <v>161</v>
      </c>
      <c r="BM131" s="231" t="s">
        <v>621</v>
      </c>
    </row>
    <row r="132" s="2" customFormat="1">
      <c r="A132" s="40"/>
      <c r="B132" s="41"/>
      <c r="C132" s="42"/>
      <c r="D132" s="235" t="s">
        <v>199</v>
      </c>
      <c r="E132" s="42"/>
      <c r="F132" s="250" t="s">
        <v>622</v>
      </c>
      <c r="G132" s="42"/>
      <c r="H132" s="42"/>
      <c r="I132" s="138"/>
      <c r="J132" s="42"/>
      <c r="K132" s="42"/>
      <c r="L132" s="46"/>
      <c r="M132" s="251"/>
      <c r="N132" s="252"/>
      <c r="O132" s="86"/>
      <c r="P132" s="86"/>
      <c r="Q132" s="86"/>
      <c r="R132" s="86"/>
      <c r="S132" s="86"/>
      <c r="T132" s="87"/>
      <c r="U132" s="40"/>
      <c r="V132" s="40"/>
      <c r="W132" s="40"/>
      <c r="X132" s="40"/>
      <c r="Y132" s="40"/>
      <c r="Z132" s="40"/>
      <c r="AA132" s="40"/>
      <c r="AB132" s="40"/>
      <c r="AC132" s="40"/>
      <c r="AD132" s="40"/>
      <c r="AE132" s="40"/>
      <c r="AT132" s="19" t="s">
        <v>199</v>
      </c>
      <c r="AU132" s="19" t="s">
        <v>79</v>
      </c>
    </row>
    <row r="133" s="14" customFormat="1">
      <c r="A133" s="14"/>
      <c r="B133" s="253"/>
      <c r="C133" s="254"/>
      <c r="D133" s="235" t="s">
        <v>170</v>
      </c>
      <c r="E133" s="255" t="s">
        <v>19</v>
      </c>
      <c r="F133" s="256" t="s">
        <v>623</v>
      </c>
      <c r="G133" s="254"/>
      <c r="H133" s="255" t="s">
        <v>19</v>
      </c>
      <c r="I133" s="257"/>
      <c r="J133" s="254"/>
      <c r="K133" s="254"/>
      <c r="L133" s="258"/>
      <c r="M133" s="259"/>
      <c r="N133" s="260"/>
      <c r="O133" s="260"/>
      <c r="P133" s="260"/>
      <c r="Q133" s="260"/>
      <c r="R133" s="260"/>
      <c r="S133" s="260"/>
      <c r="T133" s="261"/>
      <c r="U133" s="14"/>
      <c r="V133" s="14"/>
      <c r="W133" s="14"/>
      <c r="X133" s="14"/>
      <c r="Y133" s="14"/>
      <c r="Z133" s="14"/>
      <c r="AA133" s="14"/>
      <c r="AB133" s="14"/>
      <c r="AC133" s="14"/>
      <c r="AD133" s="14"/>
      <c r="AE133" s="14"/>
      <c r="AT133" s="262" t="s">
        <v>170</v>
      </c>
      <c r="AU133" s="262" t="s">
        <v>79</v>
      </c>
      <c r="AV133" s="14" t="s">
        <v>77</v>
      </c>
      <c r="AW133" s="14" t="s">
        <v>31</v>
      </c>
      <c r="AX133" s="14" t="s">
        <v>69</v>
      </c>
      <c r="AY133" s="262" t="s">
        <v>141</v>
      </c>
    </row>
    <row r="134" s="13" customFormat="1">
      <c r="A134" s="13"/>
      <c r="B134" s="233"/>
      <c r="C134" s="234"/>
      <c r="D134" s="235" t="s">
        <v>170</v>
      </c>
      <c r="E134" s="236" t="s">
        <v>19</v>
      </c>
      <c r="F134" s="237" t="s">
        <v>624</v>
      </c>
      <c r="G134" s="234"/>
      <c r="H134" s="238">
        <v>39.799999999999997</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170</v>
      </c>
      <c r="AU134" s="244" t="s">
        <v>79</v>
      </c>
      <c r="AV134" s="13" t="s">
        <v>79</v>
      </c>
      <c r="AW134" s="13" t="s">
        <v>31</v>
      </c>
      <c r="AX134" s="13" t="s">
        <v>69</v>
      </c>
      <c r="AY134" s="244" t="s">
        <v>141</v>
      </c>
    </row>
    <row r="135" s="13" customFormat="1">
      <c r="A135" s="13"/>
      <c r="B135" s="233"/>
      <c r="C135" s="234"/>
      <c r="D135" s="235" t="s">
        <v>170</v>
      </c>
      <c r="E135" s="236" t="s">
        <v>19</v>
      </c>
      <c r="F135" s="237" t="s">
        <v>625</v>
      </c>
      <c r="G135" s="234"/>
      <c r="H135" s="238">
        <v>8.5</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170</v>
      </c>
      <c r="AU135" s="244" t="s">
        <v>79</v>
      </c>
      <c r="AV135" s="13" t="s">
        <v>79</v>
      </c>
      <c r="AW135" s="13" t="s">
        <v>31</v>
      </c>
      <c r="AX135" s="13" t="s">
        <v>69</v>
      </c>
      <c r="AY135" s="244" t="s">
        <v>141</v>
      </c>
    </row>
    <row r="136" s="14" customFormat="1">
      <c r="A136" s="14"/>
      <c r="B136" s="253"/>
      <c r="C136" s="254"/>
      <c r="D136" s="235" t="s">
        <v>170</v>
      </c>
      <c r="E136" s="255" t="s">
        <v>19</v>
      </c>
      <c r="F136" s="256" t="s">
        <v>626</v>
      </c>
      <c r="G136" s="254"/>
      <c r="H136" s="255" t="s">
        <v>19</v>
      </c>
      <c r="I136" s="257"/>
      <c r="J136" s="254"/>
      <c r="K136" s="254"/>
      <c r="L136" s="258"/>
      <c r="M136" s="259"/>
      <c r="N136" s="260"/>
      <c r="O136" s="260"/>
      <c r="P136" s="260"/>
      <c r="Q136" s="260"/>
      <c r="R136" s="260"/>
      <c r="S136" s="260"/>
      <c r="T136" s="261"/>
      <c r="U136" s="14"/>
      <c r="V136" s="14"/>
      <c r="W136" s="14"/>
      <c r="X136" s="14"/>
      <c r="Y136" s="14"/>
      <c r="Z136" s="14"/>
      <c r="AA136" s="14"/>
      <c r="AB136" s="14"/>
      <c r="AC136" s="14"/>
      <c r="AD136" s="14"/>
      <c r="AE136" s="14"/>
      <c r="AT136" s="262" t="s">
        <v>170</v>
      </c>
      <c r="AU136" s="262" t="s">
        <v>79</v>
      </c>
      <c r="AV136" s="14" t="s">
        <v>77</v>
      </c>
      <c r="AW136" s="14" t="s">
        <v>31</v>
      </c>
      <c r="AX136" s="14" t="s">
        <v>69</v>
      </c>
      <c r="AY136" s="262" t="s">
        <v>141</v>
      </c>
    </row>
    <row r="137" s="13" customFormat="1">
      <c r="A137" s="13"/>
      <c r="B137" s="233"/>
      <c r="C137" s="234"/>
      <c r="D137" s="235" t="s">
        <v>170</v>
      </c>
      <c r="E137" s="236" t="s">
        <v>19</v>
      </c>
      <c r="F137" s="237" t="s">
        <v>627</v>
      </c>
      <c r="G137" s="234"/>
      <c r="H137" s="238">
        <v>0</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170</v>
      </c>
      <c r="AU137" s="244" t="s">
        <v>79</v>
      </c>
      <c r="AV137" s="13" t="s">
        <v>79</v>
      </c>
      <c r="AW137" s="13" t="s">
        <v>31</v>
      </c>
      <c r="AX137" s="13" t="s">
        <v>69</v>
      </c>
      <c r="AY137" s="244" t="s">
        <v>141</v>
      </c>
    </row>
    <row r="138" s="13" customFormat="1">
      <c r="A138" s="13"/>
      <c r="B138" s="233"/>
      <c r="C138" s="234"/>
      <c r="D138" s="235" t="s">
        <v>170</v>
      </c>
      <c r="E138" s="236" t="s">
        <v>19</v>
      </c>
      <c r="F138" s="237" t="s">
        <v>628</v>
      </c>
      <c r="G138" s="234"/>
      <c r="H138" s="238">
        <v>0</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170</v>
      </c>
      <c r="AU138" s="244" t="s">
        <v>79</v>
      </c>
      <c r="AV138" s="13" t="s">
        <v>79</v>
      </c>
      <c r="AW138" s="13" t="s">
        <v>31</v>
      </c>
      <c r="AX138" s="13" t="s">
        <v>69</v>
      </c>
      <c r="AY138" s="244" t="s">
        <v>141</v>
      </c>
    </row>
    <row r="139" s="14" customFormat="1">
      <c r="A139" s="14"/>
      <c r="B139" s="253"/>
      <c r="C139" s="254"/>
      <c r="D139" s="235" t="s">
        <v>170</v>
      </c>
      <c r="E139" s="255" t="s">
        <v>19</v>
      </c>
      <c r="F139" s="256" t="s">
        <v>623</v>
      </c>
      <c r="G139" s="254"/>
      <c r="H139" s="255" t="s">
        <v>19</v>
      </c>
      <c r="I139" s="257"/>
      <c r="J139" s="254"/>
      <c r="K139" s="254"/>
      <c r="L139" s="258"/>
      <c r="M139" s="259"/>
      <c r="N139" s="260"/>
      <c r="O139" s="260"/>
      <c r="P139" s="260"/>
      <c r="Q139" s="260"/>
      <c r="R139" s="260"/>
      <c r="S139" s="260"/>
      <c r="T139" s="261"/>
      <c r="U139" s="14"/>
      <c r="V139" s="14"/>
      <c r="W139" s="14"/>
      <c r="X139" s="14"/>
      <c r="Y139" s="14"/>
      <c r="Z139" s="14"/>
      <c r="AA139" s="14"/>
      <c r="AB139" s="14"/>
      <c r="AC139" s="14"/>
      <c r="AD139" s="14"/>
      <c r="AE139" s="14"/>
      <c r="AT139" s="262" t="s">
        <v>170</v>
      </c>
      <c r="AU139" s="262" t="s">
        <v>79</v>
      </c>
      <c r="AV139" s="14" t="s">
        <v>77</v>
      </c>
      <c r="AW139" s="14" t="s">
        <v>31</v>
      </c>
      <c r="AX139" s="14" t="s">
        <v>69</v>
      </c>
      <c r="AY139" s="262" t="s">
        <v>141</v>
      </c>
    </row>
    <row r="140" s="13" customFormat="1">
      <c r="A140" s="13"/>
      <c r="B140" s="233"/>
      <c r="C140" s="234"/>
      <c r="D140" s="235" t="s">
        <v>170</v>
      </c>
      <c r="E140" s="236" t="s">
        <v>19</v>
      </c>
      <c r="F140" s="237" t="s">
        <v>629</v>
      </c>
      <c r="G140" s="234"/>
      <c r="H140" s="238">
        <v>49.700000000000003</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170</v>
      </c>
      <c r="AU140" s="244" t="s">
        <v>79</v>
      </c>
      <c r="AV140" s="13" t="s">
        <v>79</v>
      </c>
      <c r="AW140" s="13" t="s">
        <v>31</v>
      </c>
      <c r="AX140" s="13" t="s">
        <v>69</v>
      </c>
      <c r="AY140" s="244" t="s">
        <v>141</v>
      </c>
    </row>
    <row r="141" s="13" customFormat="1">
      <c r="A141" s="13"/>
      <c r="B141" s="233"/>
      <c r="C141" s="234"/>
      <c r="D141" s="235" t="s">
        <v>170</v>
      </c>
      <c r="E141" s="236" t="s">
        <v>19</v>
      </c>
      <c r="F141" s="237" t="s">
        <v>630</v>
      </c>
      <c r="G141" s="234"/>
      <c r="H141" s="238">
        <v>13.01</v>
      </c>
      <c r="I141" s="239"/>
      <c r="J141" s="234"/>
      <c r="K141" s="234"/>
      <c r="L141" s="240"/>
      <c r="M141" s="241"/>
      <c r="N141" s="242"/>
      <c r="O141" s="242"/>
      <c r="P141" s="242"/>
      <c r="Q141" s="242"/>
      <c r="R141" s="242"/>
      <c r="S141" s="242"/>
      <c r="T141" s="243"/>
      <c r="U141" s="13"/>
      <c r="V141" s="13"/>
      <c r="W141" s="13"/>
      <c r="X141" s="13"/>
      <c r="Y141" s="13"/>
      <c r="Z141" s="13"/>
      <c r="AA141" s="13"/>
      <c r="AB141" s="13"/>
      <c r="AC141" s="13"/>
      <c r="AD141" s="13"/>
      <c r="AE141" s="13"/>
      <c r="AT141" s="244" t="s">
        <v>170</v>
      </c>
      <c r="AU141" s="244" t="s">
        <v>79</v>
      </c>
      <c r="AV141" s="13" t="s">
        <v>79</v>
      </c>
      <c r="AW141" s="13" t="s">
        <v>31</v>
      </c>
      <c r="AX141" s="13" t="s">
        <v>69</v>
      </c>
      <c r="AY141" s="244" t="s">
        <v>141</v>
      </c>
    </row>
    <row r="142" s="14" customFormat="1">
      <c r="A142" s="14"/>
      <c r="B142" s="253"/>
      <c r="C142" s="254"/>
      <c r="D142" s="235" t="s">
        <v>170</v>
      </c>
      <c r="E142" s="255" t="s">
        <v>19</v>
      </c>
      <c r="F142" s="256" t="s">
        <v>626</v>
      </c>
      <c r="G142" s="254"/>
      <c r="H142" s="255" t="s">
        <v>19</v>
      </c>
      <c r="I142" s="257"/>
      <c r="J142" s="254"/>
      <c r="K142" s="254"/>
      <c r="L142" s="258"/>
      <c r="M142" s="259"/>
      <c r="N142" s="260"/>
      <c r="O142" s="260"/>
      <c r="P142" s="260"/>
      <c r="Q142" s="260"/>
      <c r="R142" s="260"/>
      <c r="S142" s="260"/>
      <c r="T142" s="261"/>
      <c r="U142" s="14"/>
      <c r="V142" s="14"/>
      <c r="W142" s="14"/>
      <c r="X142" s="14"/>
      <c r="Y142" s="14"/>
      <c r="Z142" s="14"/>
      <c r="AA142" s="14"/>
      <c r="AB142" s="14"/>
      <c r="AC142" s="14"/>
      <c r="AD142" s="14"/>
      <c r="AE142" s="14"/>
      <c r="AT142" s="262" t="s">
        <v>170</v>
      </c>
      <c r="AU142" s="262" t="s">
        <v>79</v>
      </c>
      <c r="AV142" s="14" t="s">
        <v>77</v>
      </c>
      <c r="AW142" s="14" t="s">
        <v>31</v>
      </c>
      <c r="AX142" s="14" t="s">
        <v>69</v>
      </c>
      <c r="AY142" s="262" t="s">
        <v>141</v>
      </c>
    </row>
    <row r="143" s="13" customFormat="1">
      <c r="A143" s="13"/>
      <c r="B143" s="233"/>
      <c r="C143" s="234"/>
      <c r="D143" s="235" t="s">
        <v>170</v>
      </c>
      <c r="E143" s="236" t="s">
        <v>19</v>
      </c>
      <c r="F143" s="237" t="s">
        <v>631</v>
      </c>
      <c r="G143" s="234"/>
      <c r="H143" s="238">
        <v>35.340000000000003</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170</v>
      </c>
      <c r="AU143" s="244" t="s">
        <v>79</v>
      </c>
      <c r="AV143" s="13" t="s">
        <v>79</v>
      </c>
      <c r="AW143" s="13" t="s">
        <v>31</v>
      </c>
      <c r="AX143" s="13" t="s">
        <v>69</v>
      </c>
      <c r="AY143" s="244" t="s">
        <v>141</v>
      </c>
    </row>
    <row r="144" s="13" customFormat="1">
      <c r="A144" s="13"/>
      <c r="B144" s="233"/>
      <c r="C144" s="234"/>
      <c r="D144" s="235" t="s">
        <v>170</v>
      </c>
      <c r="E144" s="236" t="s">
        <v>19</v>
      </c>
      <c r="F144" s="237" t="s">
        <v>632</v>
      </c>
      <c r="G144" s="234"/>
      <c r="H144" s="238">
        <v>12.619999999999999</v>
      </c>
      <c r="I144" s="239"/>
      <c r="J144" s="234"/>
      <c r="K144" s="234"/>
      <c r="L144" s="240"/>
      <c r="M144" s="241"/>
      <c r="N144" s="242"/>
      <c r="O144" s="242"/>
      <c r="P144" s="242"/>
      <c r="Q144" s="242"/>
      <c r="R144" s="242"/>
      <c r="S144" s="242"/>
      <c r="T144" s="243"/>
      <c r="U144" s="13"/>
      <c r="V144" s="13"/>
      <c r="W144" s="13"/>
      <c r="X144" s="13"/>
      <c r="Y144" s="13"/>
      <c r="Z144" s="13"/>
      <c r="AA144" s="13"/>
      <c r="AB144" s="13"/>
      <c r="AC144" s="13"/>
      <c r="AD144" s="13"/>
      <c r="AE144" s="13"/>
      <c r="AT144" s="244" t="s">
        <v>170</v>
      </c>
      <c r="AU144" s="244" t="s">
        <v>79</v>
      </c>
      <c r="AV144" s="13" t="s">
        <v>79</v>
      </c>
      <c r="AW144" s="13" t="s">
        <v>31</v>
      </c>
      <c r="AX144" s="13" t="s">
        <v>69</v>
      </c>
      <c r="AY144" s="244" t="s">
        <v>141</v>
      </c>
    </row>
    <row r="145" s="15" customFormat="1">
      <c r="A145" s="15"/>
      <c r="B145" s="263"/>
      <c r="C145" s="264"/>
      <c r="D145" s="235" t="s">
        <v>170</v>
      </c>
      <c r="E145" s="265" t="s">
        <v>19</v>
      </c>
      <c r="F145" s="266" t="s">
        <v>233</v>
      </c>
      <c r="G145" s="264"/>
      <c r="H145" s="267">
        <v>158.97</v>
      </c>
      <c r="I145" s="268"/>
      <c r="J145" s="264"/>
      <c r="K145" s="264"/>
      <c r="L145" s="269"/>
      <c r="M145" s="270"/>
      <c r="N145" s="271"/>
      <c r="O145" s="271"/>
      <c r="P145" s="271"/>
      <c r="Q145" s="271"/>
      <c r="R145" s="271"/>
      <c r="S145" s="271"/>
      <c r="T145" s="272"/>
      <c r="U145" s="15"/>
      <c r="V145" s="15"/>
      <c r="W145" s="15"/>
      <c r="X145" s="15"/>
      <c r="Y145" s="15"/>
      <c r="Z145" s="15"/>
      <c r="AA145" s="15"/>
      <c r="AB145" s="15"/>
      <c r="AC145" s="15"/>
      <c r="AD145" s="15"/>
      <c r="AE145" s="15"/>
      <c r="AT145" s="273" t="s">
        <v>170</v>
      </c>
      <c r="AU145" s="273" t="s">
        <v>79</v>
      </c>
      <c r="AV145" s="15" t="s">
        <v>161</v>
      </c>
      <c r="AW145" s="15" t="s">
        <v>31</v>
      </c>
      <c r="AX145" s="15" t="s">
        <v>77</v>
      </c>
      <c r="AY145" s="273" t="s">
        <v>141</v>
      </c>
    </row>
    <row r="146" s="2" customFormat="1" ht="16.5" customHeight="1">
      <c r="A146" s="40"/>
      <c r="B146" s="41"/>
      <c r="C146" s="220" t="s">
        <v>267</v>
      </c>
      <c r="D146" s="220" t="s">
        <v>144</v>
      </c>
      <c r="E146" s="221" t="s">
        <v>633</v>
      </c>
      <c r="F146" s="222" t="s">
        <v>634</v>
      </c>
      <c r="G146" s="223" t="s">
        <v>196</v>
      </c>
      <c r="H146" s="224">
        <v>158.97</v>
      </c>
      <c r="I146" s="225"/>
      <c r="J146" s="226">
        <f>ROUND(I146*H146,2)</f>
        <v>0</v>
      </c>
      <c r="K146" s="222" t="s">
        <v>197</v>
      </c>
      <c r="L146" s="46"/>
      <c r="M146" s="227" t="s">
        <v>19</v>
      </c>
      <c r="N146" s="228" t="s">
        <v>40</v>
      </c>
      <c r="O146" s="86"/>
      <c r="P146" s="229">
        <f>O146*H146</f>
        <v>0</v>
      </c>
      <c r="Q146" s="229">
        <v>2.0000000000000002E-05</v>
      </c>
      <c r="R146" s="229">
        <f>Q146*H146</f>
        <v>0.0031794000000000002</v>
      </c>
      <c r="S146" s="229">
        <v>0</v>
      </c>
      <c r="T146" s="230">
        <f>S146*H146</f>
        <v>0</v>
      </c>
      <c r="U146" s="40"/>
      <c r="V146" s="40"/>
      <c r="W146" s="40"/>
      <c r="X146" s="40"/>
      <c r="Y146" s="40"/>
      <c r="Z146" s="40"/>
      <c r="AA146" s="40"/>
      <c r="AB146" s="40"/>
      <c r="AC146" s="40"/>
      <c r="AD146" s="40"/>
      <c r="AE146" s="40"/>
      <c r="AR146" s="231" t="s">
        <v>161</v>
      </c>
      <c r="AT146" s="231" t="s">
        <v>144</v>
      </c>
      <c r="AU146" s="231" t="s">
        <v>79</v>
      </c>
      <c r="AY146" s="19" t="s">
        <v>141</v>
      </c>
      <c r="BE146" s="232">
        <f>IF(N146="základní",J146,0)</f>
        <v>0</v>
      </c>
      <c r="BF146" s="232">
        <f>IF(N146="snížená",J146,0)</f>
        <v>0</v>
      </c>
      <c r="BG146" s="232">
        <f>IF(N146="zákl. přenesená",J146,0)</f>
        <v>0</v>
      </c>
      <c r="BH146" s="232">
        <f>IF(N146="sníž. přenesená",J146,0)</f>
        <v>0</v>
      </c>
      <c r="BI146" s="232">
        <f>IF(N146="nulová",J146,0)</f>
        <v>0</v>
      </c>
      <c r="BJ146" s="19" t="s">
        <v>77</v>
      </c>
      <c r="BK146" s="232">
        <f>ROUND(I146*H146,2)</f>
        <v>0</v>
      </c>
      <c r="BL146" s="19" t="s">
        <v>161</v>
      </c>
      <c r="BM146" s="231" t="s">
        <v>635</v>
      </c>
    </row>
    <row r="147" s="2" customFormat="1">
      <c r="A147" s="40"/>
      <c r="B147" s="41"/>
      <c r="C147" s="42"/>
      <c r="D147" s="235" t="s">
        <v>199</v>
      </c>
      <c r="E147" s="42"/>
      <c r="F147" s="250" t="s">
        <v>622</v>
      </c>
      <c r="G147" s="42"/>
      <c r="H147" s="42"/>
      <c r="I147" s="138"/>
      <c r="J147" s="42"/>
      <c r="K147" s="42"/>
      <c r="L147" s="46"/>
      <c r="M147" s="251"/>
      <c r="N147" s="252"/>
      <c r="O147" s="86"/>
      <c r="P147" s="86"/>
      <c r="Q147" s="86"/>
      <c r="R147" s="86"/>
      <c r="S147" s="86"/>
      <c r="T147" s="87"/>
      <c r="U147" s="40"/>
      <c r="V147" s="40"/>
      <c r="W147" s="40"/>
      <c r="X147" s="40"/>
      <c r="Y147" s="40"/>
      <c r="Z147" s="40"/>
      <c r="AA147" s="40"/>
      <c r="AB147" s="40"/>
      <c r="AC147" s="40"/>
      <c r="AD147" s="40"/>
      <c r="AE147" s="40"/>
      <c r="AT147" s="19" t="s">
        <v>199</v>
      </c>
      <c r="AU147" s="19" t="s">
        <v>79</v>
      </c>
    </row>
    <row r="148" s="14" customFormat="1">
      <c r="A148" s="14"/>
      <c r="B148" s="253"/>
      <c r="C148" s="254"/>
      <c r="D148" s="235" t="s">
        <v>170</v>
      </c>
      <c r="E148" s="255" t="s">
        <v>19</v>
      </c>
      <c r="F148" s="256" t="s">
        <v>623</v>
      </c>
      <c r="G148" s="254"/>
      <c r="H148" s="255" t="s">
        <v>19</v>
      </c>
      <c r="I148" s="257"/>
      <c r="J148" s="254"/>
      <c r="K148" s="254"/>
      <c r="L148" s="258"/>
      <c r="M148" s="259"/>
      <c r="N148" s="260"/>
      <c r="O148" s="260"/>
      <c r="P148" s="260"/>
      <c r="Q148" s="260"/>
      <c r="R148" s="260"/>
      <c r="S148" s="260"/>
      <c r="T148" s="261"/>
      <c r="U148" s="14"/>
      <c r="V148" s="14"/>
      <c r="W148" s="14"/>
      <c r="X148" s="14"/>
      <c r="Y148" s="14"/>
      <c r="Z148" s="14"/>
      <c r="AA148" s="14"/>
      <c r="AB148" s="14"/>
      <c r="AC148" s="14"/>
      <c r="AD148" s="14"/>
      <c r="AE148" s="14"/>
      <c r="AT148" s="262" t="s">
        <v>170</v>
      </c>
      <c r="AU148" s="262" t="s">
        <v>79</v>
      </c>
      <c r="AV148" s="14" t="s">
        <v>77</v>
      </c>
      <c r="AW148" s="14" t="s">
        <v>31</v>
      </c>
      <c r="AX148" s="14" t="s">
        <v>69</v>
      </c>
      <c r="AY148" s="262" t="s">
        <v>141</v>
      </c>
    </row>
    <row r="149" s="13" customFormat="1">
      <c r="A149" s="13"/>
      <c r="B149" s="233"/>
      <c r="C149" s="234"/>
      <c r="D149" s="235" t="s">
        <v>170</v>
      </c>
      <c r="E149" s="236" t="s">
        <v>19</v>
      </c>
      <c r="F149" s="237" t="s">
        <v>624</v>
      </c>
      <c r="G149" s="234"/>
      <c r="H149" s="238">
        <v>39.799999999999997</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170</v>
      </c>
      <c r="AU149" s="244" t="s">
        <v>79</v>
      </c>
      <c r="AV149" s="13" t="s">
        <v>79</v>
      </c>
      <c r="AW149" s="13" t="s">
        <v>31</v>
      </c>
      <c r="AX149" s="13" t="s">
        <v>69</v>
      </c>
      <c r="AY149" s="244" t="s">
        <v>141</v>
      </c>
    </row>
    <row r="150" s="13" customFormat="1">
      <c r="A150" s="13"/>
      <c r="B150" s="233"/>
      <c r="C150" s="234"/>
      <c r="D150" s="235" t="s">
        <v>170</v>
      </c>
      <c r="E150" s="236" t="s">
        <v>19</v>
      </c>
      <c r="F150" s="237" t="s">
        <v>625</v>
      </c>
      <c r="G150" s="234"/>
      <c r="H150" s="238">
        <v>8.5</v>
      </c>
      <c r="I150" s="239"/>
      <c r="J150" s="234"/>
      <c r="K150" s="234"/>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79</v>
      </c>
      <c r="AV150" s="13" t="s">
        <v>79</v>
      </c>
      <c r="AW150" s="13" t="s">
        <v>31</v>
      </c>
      <c r="AX150" s="13" t="s">
        <v>69</v>
      </c>
      <c r="AY150" s="244" t="s">
        <v>141</v>
      </c>
    </row>
    <row r="151" s="14" customFormat="1">
      <c r="A151" s="14"/>
      <c r="B151" s="253"/>
      <c r="C151" s="254"/>
      <c r="D151" s="235" t="s">
        <v>170</v>
      </c>
      <c r="E151" s="255" t="s">
        <v>19</v>
      </c>
      <c r="F151" s="256" t="s">
        <v>626</v>
      </c>
      <c r="G151" s="254"/>
      <c r="H151" s="255" t="s">
        <v>19</v>
      </c>
      <c r="I151" s="257"/>
      <c r="J151" s="254"/>
      <c r="K151" s="254"/>
      <c r="L151" s="258"/>
      <c r="M151" s="259"/>
      <c r="N151" s="260"/>
      <c r="O151" s="260"/>
      <c r="P151" s="260"/>
      <c r="Q151" s="260"/>
      <c r="R151" s="260"/>
      <c r="S151" s="260"/>
      <c r="T151" s="261"/>
      <c r="U151" s="14"/>
      <c r="V151" s="14"/>
      <c r="W151" s="14"/>
      <c r="X151" s="14"/>
      <c r="Y151" s="14"/>
      <c r="Z151" s="14"/>
      <c r="AA151" s="14"/>
      <c r="AB151" s="14"/>
      <c r="AC151" s="14"/>
      <c r="AD151" s="14"/>
      <c r="AE151" s="14"/>
      <c r="AT151" s="262" t="s">
        <v>170</v>
      </c>
      <c r="AU151" s="262" t="s">
        <v>79</v>
      </c>
      <c r="AV151" s="14" t="s">
        <v>77</v>
      </c>
      <c r="AW151" s="14" t="s">
        <v>31</v>
      </c>
      <c r="AX151" s="14" t="s">
        <v>69</v>
      </c>
      <c r="AY151" s="262" t="s">
        <v>141</v>
      </c>
    </row>
    <row r="152" s="13" customFormat="1">
      <c r="A152" s="13"/>
      <c r="B152" s="233"/>
      <c r="C152" s="234"/>
      <c r="D152" s="235" t="s">
        <v>170</v>
      </c>
      <c r="E152" s="236" t="s">
        <v>19</v>
      </c>
      <c r="F152" s="237" t="s">
        <v>627</v>
      </c>
      <c r="G152" s="234"/>
      <c r="H152" s="238">
        <v>0</v>
      </c>
      <c r="I152" s="239"/>
      <c r="J152" s="234"/>
      <c r="K152" s="234"/>
      <c r="L152" s="240"/>
      <c r="M152" s="241"/>
      <c r="N152" s="242"/>
      <c r="O152" s="242"/>
      <c r="P152" s="242"/>
      <c r="Q152" s="242"/>
      <c r="R152" s="242"/>
      <c r="S152" s="242"/>
      <c r="T152" s="243"/>
      <c r="U152" s="13"/>
      <c r="V152" s="13"/>
      <c r="W152" s="13"/>
      <c r="X152" s="13"/>
      <c r="Y152" s="13"/>
      <c r="Z152" s="13"/>
      <c r="AA152" s="13"/>
      <c r="AB152" s="13"/>
      <c r="AC152" s="13"/>
      <c r="AD152" s="13"/>
      <c r="AE152" s="13"/>
      <c r="AT152" s="244" t="s">
        <v>170</v>
      </c>
      <c r="AU152" s="244" t="s">
        <v>79</v>
      </c>
      <c r="AV152" s="13" t="s">
        <v>79</v>
      </c>
      <c r="AW152" s="13" t="s">
        <v>31</v>
      </c>
      <c r="AX152" s="13" t="s">
        <v>69</v>
      </c>
      <c r="AY152" s="244" t="s">
        <v>141</v>
      </c>
    </row>
    <row r="153" s="13" customFormat="1">
      <c r="A153" s="13"/>
      <c r="B153" s="233"/>
      <c r="C153" s="234"/>
      <c r="D153" s="235" t="s">
        <v>170</v>
      </c>
      <c r="E153" s="236" t="s">
        <v>19</v>
      </c>
      <c r="F153" s="237" t="s">
        <v>628</v>
      </c>
      <c r="G153" s="234"/>
      <c r="H153" s="238">
        <v>0</v>
      </c>
      <c r="I153" s="239"/>
      <c r="J153" s="234"/>
      <c r="K153" s="234"/>
      <c r="L153" s="240"/>
      <c r="M153" s="241"/>
      <c r="N153" s="242"/>
      <c r="O153" s="242"/>
      <c r="P153" s="242"/>
      <c r="Q153" s="242"/>
      <c r="R153" s="242"/>
      <c r="S153" s="242"/>
      <c r="T153" s="243"/>
      <c r="U153" s="13"/>
      <c r="V153" s="13"/>
      <c r="W153" s="13"/>
      <c r="X153" s="13"/>
      <c r="Y153" s="13"/>
      <c r="Z153" s="13"/>
      <c r="AA153" s="13"/>
      <c r="AB153" s="13"/>
      <c r="AC153" s="13"/>
      <c r="AD153" s="13"/>
      <c r="AE153" s="13"/>
      <c r="AT153" s="244" t="s">
        <v>170</v>
      </c>
      <c r="AU153" s="244" t="s">
        <v>79</v>
      </c>
      <c r="AV153" s="13" t="s">
        <v>79</v>
      </c>
      <c r="AW153" s="13" t="s">
        <v>31</v>
      </c>
      <c r="AX153" s="13" t="s">
        <v>69</v>
      </c>
      <c r="AY153" s="244" t="s">
        <v>141</v>
      </c>
    </row>
    <row r="154" s="14" customFormat="1">
      <c r="A154" s="14"/>
      <c r="B154" s="253"/>
      <c r="C154" s="254"/>
      <c r="D154" s="235" t="s">
        <v>170</v>
      </c>
      <c r="E154" s="255" t="s">
        <v>19</v>
      </c>
      <c r="F154" s="256" t="s">
        <v>623</v>
      </c>
      <c r="G154" s="254"/>
      <c r="H154" s="255" t="s">
        <v>19</v>
      </c>
      <c r="I154" s="257"/>
      <c r="J154" s="254"/>
      <c r="K154" s="254"/>
      <c r="L154" s="258"/>
      <c r="M154" s="259"/>
      <c r="N154" s="260"/>
      <c r="O154" s="260"/>
      <c r="P154" s="260"/>
      <c r="Q154" s="260"/>
      <c r="R154" s="260"/>
      <c r="S154" s="260"/>
      <c r="T154" s="261"/>
      <c r="U154" s="14"/>
      <c r="V154" s="14"/>
      <c r="W154" s="14"/>
      <c r="X154" s="14"/>
      <c r="Y154" s="14"/>
      <c r="Z154" s="14"/>
      <c r="AA154" s="14"/>
      <c r="AB154" s="14"/>
      <c r="AC154" s="14"/>
      <c r="AD154" s="14"/>
      <c r="AE154" s="14"/>
      <c r="AT154" s="262" t="s">
        <v>170</v>
      </c>
      <c r="AU154" s="262" t="s">
        <v>79</v>
      </c>
      <c r="AV154" s="14" t="s">
        <v>77</v>
      </c>
      <c r="AW154" s="14" t="s">
        <v>31</v>
      </c>
      <c r="AX154" s="14" t="s">
        <v>69</v>
      </c>
      <c r="AY154" s="262" t="s">
        <v>141</v>
      </c>
    </row>
    <row r="155" s="13" customFormat="1">
      <c r="A155" s="13"/>
      <c r="B155" s="233"/>
      <c r="C155" s="234"/>
      <c r="D155" s="235" t="s">
        <v>170</v>
      </c>
      <c r="E155" s="236" t="s">
        <v>19</v>
      </c>
      <c r="F155" s="237" t="s">
        <v>629</v>
      </c>
      <c r="G155" s="234"/>
      <c r="H155" s="238">
        <v>49.700000000000003</v>
      </c>
      <c r="I155" s="239"/>
      <c r="J155" s="234"/>
      <c r="K155" s="234"/>
      <c r="L155" s="240"/>
      <c r="M155" s="241"/>
      <c r="N155" s="242"/>
      <c r="O155" s="242"/>
      <c r="P155" s="242"/>
      <c r="Q155" s="242"/>
      <c r="R155" s="242"/>
      <c r="S155" s="242"/>
      <c r="T155" s="243"/>
      <c r="U155" s="13"/>
      <c r="V155" s="13"/>
      <c r="W155" s="13"/>
      <c r="X155" s="13"/>
      <c r="Y155" s="13"/>
      <c r="Z155" s="13"/>
      <c r="AA155" s="13"/>
      <c r="AB155" s="13"/>
      <c r="AC155" s="13"/>
      <c r="AD155" s="13"/>
      <c r="AE155" s="13"/>
      <c r="AT155" s="244" t="s">
        <v>170</v>
      </c>
      <c r="AU155" s="244" t="s">
        <v>79</v>
      </c>
      <c r="AV155" s="13" t="s">
        <v>79</v>
      </c>
      <c r="AW155" s="13" t="s">
        <v>31</v>
      </c>
      <c r="AX155" s="13" t="s">
        <v>69</v>
      </c>
      <c r="AY155" s="244" t="s">
        <v>141</v>
      </c>
    </row>
    <row r="156" s="13" customFormat="1">
      <c r="A156" s="13"/>
      <c r="B156" s="233"/>
      <c r="C156" s="234"/>
      <c r="D156" s="235" t="s">
        <v>170</v>
      </c>
      <c r="E156" s="236" t="s">
        <v>19</v>
      </c>
      <c r="F156" s="237" t="s">
        <v>630</v>
      </c>
      <c r="G156" s="234"/>
      <c r="H156" s="238">
        <v>13.01</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170</v>
      </c>
      <c r="AU156" s="244" t="s">
        <v>79</v>
      </c>
      <c r="AV156" s="13" t="s">
        <v>79</v>
      </c>
      <c r="AW156" s="13" t="s">
        <v>31</v>
      </c>
      <c r="AX156" s="13" t="s">
        <v>69</v>
      </c>
      <c r="AY156" s="244" t="s">
        <v>141</v>
      </c>
    </row>
    <row r="157" s="14" customFormat="1">
      <c r="A157" s="14"/>
      <c r="B157" s="253"/>
      <c r="C157" s="254"/>
      <c r="D157" s="235" t="s">
        <v>170</v>
      </c>
      <c r="E157" s="255" t="s">
        <v>19</v>
      </c>
      <c r="F157" s="256" t="s">
        <v>626</v>
      </c>
      <c r="G157" s="254"/>
      <c r="H157" s="255" t="s">
        <v>19</v>
      </c>
      <c r="I157" s="257"/>
      <c r="J157" s="254"/>
      <c r="K157" s="254"/>
      <c r="L157" s="258"/>
      <c r="M157" s="259"/>
      <c r="N157" s="260"/>
      <c r="O157" s="260"/>
      <c r="P157" s="260"/>
      <c r="Q157" s="260"/>
      <c r="R157" s="260"/>
      <c r="S157" s="260"/>
      <c r="T157" s="261"/>
      <c r="U157" s="14"/>
      <c r="V157" s="14"/>
      <c r="W157" s="14"/>
      <c r="X157" s="14"/>
      <c r="Y157" s="14"/>
      <c r="Z157" s="14"/>
      <c r="AA157" s="14"/>
      <c r="AB157" s="14"/>
      <c r="AC157" s="14"/>
      <c r="AD157" s="14"/>
      <c r="AE157" s="14"/>
      <c r="AT157" s="262" t="s">
        <v>170</v>
      </c>
      <c r="AU157" s="262" t="s">
        <v>79</v>
      </c>
      <c r="AV157" s="14" t="s">
        <v>77</v>
      </c>
      <c r="AW157" s="14" t="s">
        <v>31</v>
      </c>
      <c r="AX157" s="14" t="s">
        <v>69</v>
      </c>
      <c r="AY157" s="262" t="s">
        <v>141</v>
      </c>
    </row>
    <row r="158" s="13" customFormat="1">
      <c r="A158" s="13"/>
      <c r="B158" s="233"/>
      <c r="C158" s="234"/>
      <c r="D158" s="235" t="s">
        <v>170</v>
      </c>
      <c r="E158" s="236" t="s">
        <v>19</v>
      </c>
      <c r="F158" s="237" t="s">
        <v>631</v>
      </c>
      <c r="G158" s="234"/>
      <c r="H158" s="238">
        <v>35.340000000000003</v>
      </c>
      <c r="I158" s="239"/>
      <c r="J158" s="234"/>
      <c r="K158" s="234"/>
      <c r="L158" s="240"/>
      <c r="M158" s="241"/>
      <c r="N158" s="242"/>
      <c r="O158" s="242"/>
      <c r="P158" s="242"/>
      <c r="Q158" s="242"/>
      <c r="R158" s="242"/>
      <c r="S158" s="242"/>
      <c r="T158" s="243"/>
      <c r="U158" s="13"/>
      <c r="V158" s="13"/>
      <c r="W158" s="13"/>
      <c r="X158" s="13"/>
      <c r="Y158" s="13"/>
      <c r="Z158" s="13"/>
      <c r="AA158" s="13"/>
      <c r="AB158" s="13"/>
      <c r="AC158" s="13"/>
      <c r="AD158" s="13"/>
      <c r="AE158" s="13"/>
      <c r="AT158" s="244" t="s">
        <v>170</v>
      </c>
      <c r="AU158" s="244" t="s">
        <v>79</v>
      </c>
      <c r="AV158" s="13" t="s">
        <v>79</v>
      </c>
      <c r="AW158" s="13" t="s">
        <v>31</v>
      </c>
      <c r="AX158" s="13" t="s">
        <v>69</v>
      </c>
      <c r="AY158" s="244" t="s">
        <v>141</v>
      </c>
    </row>
    <row r="159" s="13" customFormat="1">
      <c r="A159" s="13"/>
      <c r="B159" s="233"/>
      <c r="C159" s="234"/>
      <c r="D159" s="235" t="s">
        <v>170</v>
      </c>
      <c r="E159" s="236" t="s">
        <v>19</v>
      </c>
      <c r="F159" s="237" t="s">
        <v>632</v>
      </c>
      <c r="G159" s="234"/>
      <c r="H159" s="238">
        <v>12.619999999999999</v>
      </c>
      <c r="I159" s="239"/>
      <c r="J159" s="234"/>
      <c r="K159" s="234"/>
      <c r="L159" s="240"/>
      <c r="M159" s="241"/>
      <c r="N159" s="242"/>
      <c r="O159" s="242"/>
      <c r="P159" s="242"/>
      <c r="Q159" s="242"/>
      <c r="R159" s="242"/>
      <c r="S159" s="242"/>
      <c r="T159" s="243"/>
      <c r="U159" s="13"/>
      <c r="V159" s="13"/>
      <c r="W159" s="13"/>
      <c r="X159" s="13"/>
      <c r="Y159" s="13"/>
      <c r="Z159" s="13"/>
      <c r="AA159" s="13"/>
      <c r="AB159" s="13"/>
      <c r="AC159" s="13"/>
      <c r="AD159" s="13"/>
      <c r="AE159" s="13"/>
      <c r="AT159" s="244" t="s">
        <v>170</v>
      </c>
      <c r="AU159" s="244" t="s">
        <v>79</v>
      </c>
      <c r="AV159" s="13" t="s">
        <v>79</v>
      </c>
      <c r="AW159" s="13" t="s">
        <v>31</v>
      </c>
      <c r="AX159" s="13" t="s">
        <v>69</v>
      </c>
      <c r="AY159" s="244" t="s">
        <v>141</v>
      </c>
    </row>
    <row r="160" s="15" customFormat="1">
      <c r="A160" s="15"/>
      <c r="B160" s="263"/>
      <c r="C160" s="264"/>
      <c r="D160" s="235" t="s">
        <v>170</v>
      </c>
      <c r="E160" s="265" t="s">
        <v>19</v>
      </c>
      <c r="F160" s="266" t="s">
        <v>233</v>
      </c>
      <c r="G160" s="264"/>
      <c r="H160" s="267">
        <v>158.97</v>
      </c>
      <c r="I160" s="268"/>
      <c r="J160" s="264"/>
      <c r="K160" s="264"/>
      <c r="L160" s="269"/>
      <c r="M160" s="270"/>
      <c r="N160" s="271"/>
      <c r="O160" s="271"/>
      <c r="P160" s="271"/>
      <c r="Q160" s="271"/>
      <c r="R160" s="271"/>
      <c r="S160" s="271"/>
      <c r="T160" s="272"/>
      <c r="U160" s="15"/>
      <c r="V160" s="15"/>
      <c r="W160" s="15"/>
      <c r="X160" s="15"/>
      <c r="Y160" s="15"/>
      <c r="Z160" s="15"/>
      <c r="AA160" s="15"/>
      <c r="AB160" s="15"/>
      <c r="AC160" s="15"/>
      <c r="AD160" s="15"/>
      <c r="AE160" s="15"/>
      <c r="AT160" s="273" t="s">
        <v>170</v>
      </c>
      <c r="AU160" s="273" t="s">
        <v>79</v>
      </c>
      <c r="AV160" s="15" t="s">
        <v>161</v>
      </c>
      <c r="AW160" s="15" t="s">
        <v>31</v>
      </c>
      <c r="AX160" s="15" t="s">
        <v>77</v>
      </c>
      <c r="AY160" s="273" t="s">
        <v>141</v>
      </c>
    </row>
    <row r="161" s="2" customFormat="1" ht="16.5" customHeight="1">
      <c r="A161" s="40"/>
      <c r="B161" s="41"/>
      <c r="C161" s="220" t="s">
        <v>284</v>
      </c>
      <c r="D161" s="220" t="s">
        <v>144</v>
      </c>
      <c r="E161" s="221" t="s">
        <v>636</v>
      </c>
      <c r="F161" s="222" t="s">
        <v>637</v>
      </c>
      <c r="G161" s="223" t="s">
        <v>257</v>
      </c>
      <c r="H161" s="224">
        <v>14.789999999999999</v>
      </c>
      <c r="I161" s="225"/>
      <c r="J161" s="226">
        <f>ROUND(I161*H161,2)</f>
        <v>0</v>
      </c>
      <c r="K161" s="222" t="s">
        <v>197</v>
      </c>
      <c r="L161" s="46"/>
      <c r="M161" s="227" t="s">
        <v>19</v>
      </c>
      <c r="N161" s="228" t="s">
        <v>40</v>
      </c>
      <c r="O161" s="86"/>
      <c r="P161" s="229">
        <f>O161*H161</f>
        <v>0</v>
      </c>
      <c r="Q161" s="229">
        <v>1.04877</v>
      </c>
      <c r="R161" s="229">
        <f>Q161*H161</f>
        <v>15.5113083</v>
      </c>
      <c r="S161" s="229">
        <v>0</v>
      </c>
      <c r="T161" s="230">
        <f>S161*H161</f>
        <v>0</v>
      </c>
      <c r="U161" s="40"/>
      <c r="V161" s="40"/>
      <c r="W161" s="40"/>
      <c r="X161" s="40"/>
      <c r="Y161" s="40"/>
      <c r="Z161" s="40"/>
      <c r="AA161" s="40"/>
      <c r="AB161" s="40"/>
      <c r="AC161" s="40"/>
      <c r="AD161" s="40"/>
      <c r="AE161" s="40"/>
      <c r="AR161" s="231" t="s">
        <v>161</v>
      </c>
      <c r="AT161" s="231" t="s">
        <v>144</v>
      </c>
      <c r="AU161" s="231" t="s">
        <v>79</v>
      </c>
      <c r="AY161" s="19" t="s">
        <v>141</v>
      </c>
      <c r="BE161" s="232">
        <f>IF(N161="základní",J161,0)</f>
        <v>0</v>
      </c>
      <c r="BF161" s="232">
        <f>IF(N161="snížená",J161,0)</f>
        <v>0</v>
      </c>
      <c r="BG161" s="232">
        <f>IF(N161="zákl. přenesená",J161,0)</f>
        <v>0</v>
      </c>
      <c r="BH161" s="232">
        <f>IF(N161="sníž. přenesená",J161,0)</f>
        <v>0</v>
      </c>
      <c r="BI161" s="232">
        <f>IF(N161="nulová",J161,0)</f>
        <v>0</v>
      </c>
      <c r="BJ161" s="19" t="s">
        <v>77</v>
      </c>
      <c r="BK161" s="232">
        <f>ROUND(I161*H161,2)</f>
        <v>0</v>
      </c>
      <c r="BL161" s="19" t="s">
        <v>161</v>
      </c>
      <c r="BM161" s="231" t="s">
        <v>638</v>
      </c>
    </row>
    <row r="162" s="2" customFormat="1">
      <c r="A162" s="40"/>
      <c r="B162" s="41"/>
      <c r="C162" s="42"/>
      <c r="D162" s="235" t="s">
        <v>199</v>
      </c>
      <c r="E162" s="42"/>
      <c r="F162" s="250" t="s">
        <v>639</v>
      </c>
      <c r="G162" s="42"/>
      <c r="H162" s="42"/>
      <c r="I162" s="138"/>
      <c r="J162" s="42"/>
      <c r="K162" s="42"/>
      <c r="L162" s="46"/>
      <c r="M162" s="251"/>
      <c r="N162" s="252"/>
      <c r="O162" s="86"/>
      <c r="P162" s="86"/>
      <c r="Q162" s="86"/>
      <c r="R162" s="86"/>
      <c r="S162" s="86"/>
      <c r="T162" s="87"/>
      <c r="U162" s="40"/>
      <c r="V162" s="40"/>
      <c r="W162" s="40"/>
      <c r="X162" s="40"/>
      <c r="Y162" s="40"/>
      <c r="Z162" s="40"/>
      <c r="AA162" s="40"/>
      <c r="AB162" s="40"/>
      <c r="AC162" s="40"/>
      <c r="AD162" s="40"/>
      <c r="AE162" s="40"/>
      <c r="AT162" s="19" t="s">
        <v>199</v>
      </c>
      <c r="AU162" s="19" t="s">
        <v>79</v>
      </c>
    </row>
    <row r="163" s="13" customFormat="1">
      <c r="A163" s="13"/>
      <c r="B163" s="233"/>
      <c r="C163" s="234"/>
      <c r="D163" s="235" t="s">
        <v>170</v>
      </c>
      <c r="E163" s="236" t="s">
        <v>19</v>
      </c>
      <c r="F163" s="237" t="s">
        <v>640</v>
      </c>
      <c r="G163" s="234"/>
      <c r="H163" s="238">
        <v>3.395</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170</v>
      </c>
      <c r="AU163" s="244" t="s">
        <v>79</v>
      </c>
      <c r="AV163" s="13" t="s">
        <v>79</v>
      </c>
      <c r="AW163" s="13" t="s">
        <v>31</v>
      </c>
      <c r="AX163" s="13" t="s">
        <v>69</v>
      </c>
      <c r="AY163" s="244" t="s">
        <v>141</v>
      </c>
    </row>
    <row r="164" s="13" customFormat="1">
      <c r="A164" s="13"/>
      <c r="B164" s="233"/>
      <c r="C164" s="234"/>
      <c r="D164" s="235" t="s">
        <v>170</v>
      </c>
      <c r="E164" s="236" t="s">
        <v>19</v>
      </c>
      <c r="F164" s="237" t="s">
        <v>641</v>
      </c>
      <c r="G164" s="234"/>
      <c r="H164" s="238">
        <v>3.4900000000000002</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170</v>
      </c>
      <c r="AU164" s="244" t="s">
        <v>79</v>
      </c>
      <c r="AV164" s="13" t="s">
        <v>79</v>
      </c>
      <c r="AW164" s="13" t="s">
        <v>31</v>
      </c>
      <c r="AX164" s="13" t="s">
        <v>69</v>
      </c>
      <c r="AY164" s="244" t="s">
        <v>141</v>
      </c>
    </row>
    <row r="165" s="13" customFormat="1">
      <c r="A165" s="13"/>
      <c r="B165" s="233"/>
      <c r="C165" s="234"/>
      <c r="D165" s="235" t="s">
        <v>170</v>
      </c>
      <c r="E165" s="236" t="s">
        <v>19</v>
      </c>
      <c r="F165" s="237" t="s">
        <v>642</v>
      </c>
      <c r="G165" s="234"/>
      <c r="H165" s="238">
        <v>7.9050000000000002</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170</v>
      </c>
      <c r="AU165" s="244" t="s">
        <v>79</v>
      </c>
      <c r="AV165" s="13" t="s">
        <v>79</v>
      </c>
      <c r="AW165" s="13" t="s">
        <v>31</v>
      </c>
      <c r="AX165" s="13" t="s">
        <v>69</v>
      </c>
      <c r="AY165" s="244" t="s">
        <v>141</v>
      </c>
    </row>
    <row r="166" s="15" customFormat="1">
      <c r="A166" s="15"/>
      <c r="B166" s="263"/>
      <c r="C166" s="264"/>
      <c r="D166" s="235" t="s">
        <v>170</v>
      </c>
      <c r="E166" s="265" t="s">
        <v>19</v>
      </c>
      <c r="F166" s="266" t="s">
        <v>233</v>
      </c>
      <c r="G166" s="264"/>
      <c r="H166" s="267">
        <v>14.789999999999999</v>
      </c>
      <c r="I166" s="268"/>
      <c r="J166" s="264"/>
      <c r="K166" s="264"/>
      <c r="L166" s="269"/>
      <c r="M166" s="270"/>
      <c r="N166" s="271"/>
      <c r="O166" s="271"/>
      <c r="P166" s="271"/>
      <c r="Q166" s="271"/>
      <c r="R166" s="271"/>
      <c r="S166" s="271"/>
      <c r="T166" s="272"/>
      <c r="U166" s="15"/>
      <c r="V166" s="15"/>
      <c r="W166" s="15"/>
      <c r="X166" s="15"/>
      <c r="Y166" s="15"/>
      <c r="Z166" s="15"/>
      <c r="AA166" s="15"/>
      <c r="AB166" s="15"/>
      <c r="AC166" s="15"/>
      <c r="AD166" s="15"/>
      <c r="AE166" s="15"/>
      <c r="AT166" s="273" t="s">
        <v>170</v>
      </c>
      <c r="AU166" s="273" t="s">
        <v>79</v>
      </c>
      <c r="AV166" s="15" t="s">
        <v>161</v>
      </c>
      <c r="AW166" s="15" t="s">
        <v>31</v>
      </c>
      <c r="AX166" s="15" t="s">
        <v>77</v>
      </c>
      <c r="AY166" s="273" t="s">
        <v>141</v>
      </c>
    </row>
    <row r="167" s="2" customFormat="1" ht="16.5" customHeight="1">
      <c r="A167" s="40"/>
      <c r="B167" s="41"/>
      <c r="C167" s="220" t="s">
        <v>8</v>
      </c>
      <c r="D167" s="220" t="s">
        <v>144</v>
      </c>
      <c r="E167" s="221" t="s">
        <v>643</v>
      </c>
      <c r="F167" s="222" t="s">
        <v>644</v>
      </c>
      <c r="G167" s="223" t="s">
        <v>224</v>
      </c>
      <c r="H167" s="224">
        <v>80</v>
      </c>
      <c r="I167" s="225"/>
      <c r="J167" s="226">
        <f>ROUND(I167*H167,2)</f>
        <v>0</v>
      </c>
      <c r="K167" s="222" t="s">
        <v>197</v>
      </c>
      <c r="L167" s="46"/>
      <c r="M167" s="227" t="s">
        <v>19</v>
      </c>
      <c r="N167" s="228" t="s">
        <v>40</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161</v>
      </c>
      <c r="AT167" s="231" t="s">
        <v>144</v>
      </c>
      <c r="AU167" s="231" t="s">
        <v>79</v>
      </c>
      <c r="AY167" s="19" t="s">
        <v>141</v>
      </c>
      <c r="BE167" s="232">
        <f>IF(N167="základní",J167,0)</f>
        <v>0</v>
      </c>
      <c r="BF167" s="232">
        <f>IF(N167="snížená",J167,0)</f>
        <v>0</v>
      </c>
      <c r="BG167" s="232">
        <f>IF(N167="zákl. přenesená",J167,0)</f>
        <v>0</v>
      </c>
      <c r="BH167" s="232">
        <f>IF(N167="sníž. přenesená",J167,0)</f>
        <v>0</v>
      </c>
      <c r="BI167" s="232">
        <f>IF(N167="nulová",J167,0)</f>
        <v>0</v>
      </c>
      <c r="BJ167" s="19" t="s">
        <v>77</v>
      </c>
      <c r="BK167" s="232">
        <f>ROUND(I167*H167,2)</f>
        <v>0</v>
      </c>
      <c r="BL167" s="19" t="s">
        <v>161</v>
      </c>
      <c r="BM167" s="231" t="s">
        <v>645</v>
      </c>
    </row>
    <row r="168" s="2" customFormat="1">
      <c r="A168" s="40"/>
      <c r="B168" s="41"/>
      <c r="C168" s="42"/>
      <c r="D168" s="235" t="s">
        <v>199</v>
      </c>
      <c r="E168" s="42"/>
      <c r="F168" s="250" t="s">
        <v>646</v>
      </c>
      <c r="G168" s="42"/>
      <c r="H168" s="42"/>
      <c r="I168" s="138"/>
      <c r="J168" s="42"/>
      <c r="K168" s="42"/>
      <c r="L168" s="46"/>
      <c r="M168" s="251"/>
      <c r="N168" s="252"/>
      <c r="O168" s="86"/>
      <c r="P168" s="86"/>
      <c r="Q168" s="86"/>
      <c r="R168" s="86"/>
      <c r="S168" s="86"/>
      <c r="T168" s="87"/>
      <c r="U168" s="40"/>
      <c r="V168" s="40"/>
      <c r="W168" s="40"/>
      <c r="X168" s="40"/>
      <c r="Y168" s="40"/>
      <c r="Z168" s="40"/>
      <c r="AA168" s="40"/>
      <c r="AB168" s="40"/>
      <c r="AC168" s="40"/>
      <c r="AD168" s="40"/>
      <c r="AE168" s="40"/>
      <c r="AT168" s="19" t="s">
        <v>199</v>
      </c>
      <c r="AU168" s="19" t="s">
        <v>79</v>
      </c>
    </row>
    <row r="169" s="13" customFormat="1">
      <c r="A169" s="13"/>
      <c r="B169" s="233"/>
      <c r="C169" s="234"/>
      <c r="D169" s="235" t="s">
        <v>170</v>
      </c>
      <c r="E169" s="236" t="s">
        <v>19</v>
      </c>
      <c r="F169" s="237" t="s">
        <v>647</v>
      </c>
      <c r="G169" s="234"/>
      <c r="H169" s="238">
        <v>80</v>
      </c>
      <c r="I169" s="239"/>
      <c r="J169" s="234"/>
      <c r="K169" s="234"/>
      <c r="L169" s="240"/>
      <c r="M169" s="241"/>
      <c r="N169" s="242"/>
      <c r="O169" s="242"/>
      <c r="P169" s="242"/>
      <c r="Q169" s="242"/>
      <c r="R169" s="242"/>
      <c r="S169" s="242"/>
      <c r="T169" s="243"/>
      <c r="U169" s="13"/>
      <c r="V169" s="13"/>
      <c r="W169" s="13"/>
      <c r="X169" s="13"/>
      <c r="Y169" s="13"/>
      <c r="Z169" s="13"/>
      <c r="AA169" s="13"/>
      <c r="AB169" s="13"/>
      <c r="AC169" s="13"/>
      <c r="AD169" s="13"/>
      <c r="AE169" s="13"/>
      <c r="AT169" s="244" t="s">
        <v>170</v>
      </c>
      <c r="AU169" s="244" t="s">
        <v>79</v>
      </c>
      <c r="AV169" s="13" t="s">
        <v>79</v>
      </c>
      <c r="AW169" s="13" t="s">
        <v>31</v>
      </c>
      <c r="AX169" s="13" t="s">
        <v>77</v>
      </c>
      <c r="AY169" s="244" t="s">
        <v>141</v>
      </c>
    </row>
    <row r="170" s="2" customFormat="1" ht="16.5" customHeight="1">
      <c r="A170" s="40"/>
      <c r="B170" s="41"/>
      <c r="C170" s="220" t="s">
        <v>300</v>
      </c>
      <c r="D170" s="220" t="s">
        <v>144</v>
      </c>
      <c r="E170" s="221" t="s">
        <v>648</v>
      </c>
      <c r="F170" s="222" t="s">
        <v>649</v>
      </c>
      <c r="G170" s="223" t="s">
        <v>196</v>
      </c>
      <c r="H170" s="224">
        <v>96.599999999999994</v>
      </c>
      <c r="I170" s="225"/>
      <c r="J170" s="226">
        <f>ROUND(I170*H170,2)</f>
        <v>0</v>
      </c>
      <c r="K170" s="222" t="s">
        <v>197</v>
      </c>
      <c r="L170" s="46"/>
      <c r="M170" s="227" t="s">
        <v>19</v>
      </c>
      <c r="N170" s="228" t="s">
        <v>40</v>
      </c>
      <c r="O170" s="86"/>
      <c r="P170" s="229">
        <f>O170*H170</f>
        <v>0</v>
      </c>
      <c r="Q170" s="229">
        <v>0.00132</v>
      </c>
      <c r="R170" s="229">
        <f>Q170*H170</f>
        <v>0.12751199999999999</v>
      </c>
      <c r="S170" s="229">
        <v>0</v>
      </c>
      <c r="T170" s="230">
        <f>S170*H170</f>
        <v>0</v>
      </c>
      <c r="U170" s="40"/>
      <c r="V170" s="40"/>
      <c r="W170" s="40"/>
      <c r="X170" s="40"/>
      <c r="Y170" s="40"/>
      <c r="Z170" s="40"/>
      <c r="AA170" s="40"/>
      <c r="AB170" s="40"/>
      <c r="AC170" s="40"/>
      <c r="AD170" s="40"/>
      <c r="AE170" s="40"/>
      <c r="AR170" s="231" t="s">
        <v>161</v>
      </c>
      <c r="AT170" s="231" t="s">
        <v>144</v>
      </c>
      <c r="AU170" s="231" t="s">
        <v>79</v>
      </c>
      <c r="AY170" s="19" t="s">
        <v>141</v>
      </c>
      <c r="BE170" s="232">
        <f>IF(N170="základní",J170,0)</f>
        <v>0</v>
      </c>
      <c r="BF170" s="232">
        <f>IF(N170="snížená",J170,0)</f>
        <v>0</v>
      </c>
      <c r="BG170" s="232">
        <f>IF(N170="zákl. přenesená",J170,0)</f>
        <v>0</v>
      </c>
      <c r="BH170" s="232">
        <f>IF(N170="sníž. přenesená",J170,0)</f>
        <v>0</v>
      </c>
      <c r="BI170" s="232">
        <f>IF(N170="nulová",J170,0)</f>
        <v>0</v>
      </c>
      <c r="BJ170" s="19" t="s">
        <v>77</v>
      </c>
      <c r="BK170" s="232">
        <f>ROUND(I170*H170,2)</f>
        <v>0</v>
      </c>
      <c r="BL170" s="19" t="s">
        <v>161</v>
      </c>
      <c r="BM170" s="231" t="s">
        <v>650</v>
      </c>
    </row>
    <row r="171" s="2" customFormat="1">
      <c r="A171" s="40"/>
      <c r="B171" s="41"/>
      <c r="C171" s="42"/>
      <c r="D171" s="235" t="s">
        <v>199</v>
      </c>
      <c r="E171" s="42"/>
      <c r="F171" s="250" t="s">
        <v>651</v>
      </c>
      <c r="G171" s="42"/>
      <c r="H171" s="42"/>
      <c r="I171" s="138"/>
      <c r="J171" s="42"/>
      <c r="K171" s="42"/>
      <c r="L171" s="46"/>
      <c r="M171" s="251"/>
      <c r="N171" s="252"/>
      <c r="O171" s="86"/>
      <c r="P171" s="86"/>
      <c r="Q171" s="86"/>
      <c r="R171" s="86"/>
      <c r="S171" s="86"/>
      <c r="T171" s="87"/>
      <c r="U171" s="40"/>
      <c r="V171" s="40"/>
      <c r="W171" s="40"/>
      <c r="X171" s="40"/>
      <c r="Y171" s="40"/>
      <c r="Z171" s="40"/>
      <c r="AA171" s="40"/>
      <c r="AB171" s="40"/>
      <c r="AC171" s="40"/>
      <c r="AD171" s="40"/>
      <c r="AE171" s="40"/>
      <c r="AT171" s="19" t="s">
        <v>199</v>
      </c>
      <c r="AU171" s="19" t="s">
        <v>79</v>
      </c>
    </row>
    <row r="172" s="2" customFormat="1" ht="16.5" customHeight="1">
      <c r="A172" s="40"/>
      <c r="B172" s="41"/>
      <c r="C172" s="220" t="s">
        <v>305</v>
      </c>
      <c r="D172" s="220" t="s">
        <v>144</v>
      </c>
      <c r="E172" s="221" t="s">
        <v>652</v>
      </c>
      <c r="F172" s="222" t="s">
        <v>653</v>
      </c>
      <c r="G172" s="223" t="s">
        <v>196</v>
      </c>
      <c r="H172" s="224">
        <v>96.599999999999994</v>
      </c>
      <c r="I172" s="225"/>
      <c r="J172" s="226">
        <f>ROUND(I172*H172,2)</f>
        <v>0</v>
      </c>
      <c r="K172" s="222" t="s">
        <v>197</v>
      </c>
      <c r="L172" s="46"/>
      <c r="M172" s="227" t="s">
        <v>19</v>
      </c>
      <c r="N172" s="228" t="s">
        <v>40</v>
      </c>
      <c r="O172" s="86"/>
      <c r="P172" s="229">
        <f>O172*H172</f>
        <v>0</v>
      </c>
      <c r="Q172" s="229">
        <v>4.0000000000000003E-05</v>
      </c>
      <c r="R172" s="229">
        <f>Q172*H172</f>
        <v>0.0038640000000000002</v>
      </c>
      <c r="S172" s="229">
        <v>0</v>
      </c>
      <c r="T172" s="230">
        <f>S172*H172</f>
        <v>0</v>
      </c>
      <c r="U172" s="40"/>
      <c r="V172" s="40"/>
      <c r="W172" s="40"/>
      <c r="X172" s="40"/>
      <c r="Y172" s="40"/>
      <c r="Z172" s="40"/>
      <c r="AA172" s="40"/>
      <c r="AB172" s="40"/>
      <c r="AC172" s="40"/>
      <c r="AD172" s="40"/>
      <c r="AE172" s="40"/>
      <c r="AR172" s="231" t="s">
        <v>161</v>
      </c>
      <c r="AT172" s="231" t="s">
        <v>144</v>
      </c>
      <c r="AU172" s="231" t="s">
        <v>79</v>
      </c>
      <c r="AY172" s="19" t="s">
        <v>141</v>
      </c>
      <c r="BE172" s="232">
        <f>IF(N172="základní",J172,0)</f>
        <v>0</v>
      </c>
      <c r="BF172" s="232">
        <f>IF(N172="snížená",J172,0)</f>
        <v>0</v>
      </c>
      <c r="BG172" s="232">
        <f>IF(N172="zákl. přenesená",J172,0)</f>
        <v>0</v>
      </c>
      <c r="BH172" s="232">
        <f>IF(N172="sníž. přenesená",J172,0)</f>
        <v>0</v>
      </c>
      <c r="BI172" s="232">
        <f>IF(N172="nulová",J172,0)</f>
        <v>0</v>
      </c>
      <c r="BJ172" s="19" t="s">
        <v>77</v>
      </c>
      <c r="BK172" s="232">
        <f>ROUND(I172*H172,2)</f>
        <v>0</v>
      </c>
      <c r="BL172" s="19" t="s">
        <v>161</v>
      </c>
      <c r="BM172" s="231" t="s">
        <v>654</v>
      </c>
    </row>
    <row r="173" s="2" customFormat="1">
      <c r="A173" s="40"/>
      <c r="B173" s="41"/>
      <c r="C173" s="42"/>
      <c r="D173" s="235" t="s">
        <v>199</v>
      </c>
      <c r="E173" s="42"/>
      <c r="F173" s="250" t="s">
        <v>651</v>
      </c>
      <c r="G173" s="42"/>
      <c r="H173" s="42"/>
      <c r="I173" s="138"/>
      <c r="J173" s="42"/>
      <c r="K173" s="42"/>
      <c r="L173" s="46"/>
      <c r="M173" s="251"/>
      <c r="N173" s="252"/>
      <c r="O173" s="86"/>
      <c r="P173" s="86"/>
      <c r="Q173" s="86"/>
      <c r="R173" s="86"/>
      <c r="S173" s="86"/>
      <c r="T173" s="87"/>
      <c r="U173" s="40"/>
      <c r="V173" s="40"/>
      <c r="W173" s="40"/>
      <c r="X173" s="40"/>
      <c r="Y173" s="40"/>
      <c r="Z173" s="40"/>
      <c r="AA173" s="40"/>
      <c r="AB173" s="40"/>
      <c r="AC173" s="40"/>
      <c r="AD173" s="40"/>
      <c r="AE173" s="40"/>
      <c r="AT173" s="19" t="s">
        <v>199</v>
      </c>
      <c r="AU173" s="19" t="s">
        <v>79</v>
      </c>
    </row>
    <row r="174" s="2" customFormat="1" ht="24" customHeight="1">
      <c r="A174" s="40"/>
      <c r="B174" s="41"/>
      <c r="C174" s="220" t="s">
        <v>311</v>
      </c>
      <c r="D174" s="220" t="s">
        <v>144</v>
      </c>
      <c r="E174" s="221" t="s">
        <v>655</v>
      </c>
      <c r="F174" s="222" t="s">
        <v>656</v>
      </c>
      <c r="G174" s="223" t="s">
        <v>257</v>
      </c>
      <c r="H174" s="224">
        <v>11.994999999999999</v>
      </c>
      <c r="I174" s="225"/>
      <c r="J174" s="226">
        <f>ROUND(I174*H174,2)</f>
        <v>0</v>
      </c>
      <c r="K174" s="222" t="s">
        <v>197</v>
      </c>
      <c r="L174" s="46"/>
      <c r="M174" s="227" t="s">
        <v>19</v>
      </c>
      <c r="N174" s="228" t="s">
        <v>40</v>
      </c>
      <c r="O174" s="86"/>
      <c r="P174" s="229">
        <f>O174*H174</f>
        <v>0</v>
      </c>
      <c r="Q174" s="229">
        <v>1.0763700000000001</v>
      </c>
      <c r="R174" s="229">
        <f>Q174*H174</f>
        <v>12.911058150000001</v>
      </c>
      <c r="S174" s="229">
        <v>0</v>
      </c>
      <c r="T174" s="230">
        <f>S174*H174</f>
        <v>0</v>
      </c>
      <c r="U174" s="40"/>
      <c r="V174" s="40"/>
      <c r="W174" s="40"/>
      <c r="X174" s="40"/>
      <c r="Y174" s="40"/>
      <c r="Z174" s="40"/>
      <c r="AA174" s="40"/>
      <c r="AB174" s="40"/>
      <c r="AC174" s="40"/>
      <c r="AD174" s="40"/>
      <c r="AE174" s="40"/>
      <c r="AR174" s="231" t="s">
        <v>161</v>
      </c>
      <c r="AT174" s="231" t="s">
        <v>144</v>
      </c>
      <c r="AU174" s="231" t="s">
        <v>79</v>
      </c>
      <c r="AY174" s="19" t="s">
        <v>141</v>
      </c>
      <c r="BE174" s="232">
        <f>IF(N174="základní",J174,0)</f>
        <v>0</v>
      </c>
      <c r="BF174" s="232">
        <f>IF(N174="snížená",J174,0)</f>
        <v>0</v>
      </c>
      <c r="BG174" s="232">
        <f>IF(N174="zákl. přenesená",J174,0)</f>
        <v>0</v>
      </c>
      <c r="BH174" s="232">
        <f>IF(N174="sníž. přenesená",J174,0)</f>
        <v>0</v>
      </c>
      <c r="BI174" s="232">
        <f>IF(N174="nulová",J174,0)</f>
        <v>0</v>
      </c>
      <c r="BJ174" s="19" t="s">
        <v>77</v>
      </c>
      <c r="BK174" s="232">
        <f>ROUND(I174*H174,2)</f>
        <v>0</v>
      </c>
      <c r="BL174" s="19" t="s">
        <v>161</v>
      </c>
      <c r="BM174" s="231" t="s">
        <v>657</v>
      </c>
    </row>
    <row r="175" s="2" customFormat="1">
      <c r="A175" s="40"/>
      <c r="B175" s="41"/>
      <c r="C175" s="42"/>
      <c r="D175" s="235" t="s">
        <v>199</v>
      </c>
      <c r="E175" s="42"/>
      <c r="F175" s="250" t="s">
        <v>658</v>
      </c>
      <c r="G175" s="42"/>
      <c r="H175" s="42"/>
      <c r="I175" s="138"/>
      <c r="J175" s="42"/>
      <c r="K175" s="42"/>
      <c r="L175" s="46"/>
      <c r="M175" s="251"/>
      <c r="N175" s="252"/>
      <c r="O175" s="86"/>
      <c r="P175" s="86"/>
      <c r="Q175" s="86"/>
      <c r="R175" s="86"/>
      <c r="S175" s="86"/>
      <c r="T175" s="87"/>
      <c r="U175" s="40"/>
      <c r="V175" s="40"/>
      <c r="W175" s="40"/>
      <c r="X175" s="40"/>
      <c r="Y175" s="40"/>
      <c r="Z175" s="40"/>
      <c r="AA175" s="40"/>
      <c r="AB175" s="40"/>
      <c r="AC175" s="40"/>
      <c r="AD175" s="40"/>
      <c r="AE175" s="40"/>
      <c r="AT175" s="19" t="s">
        <v>199</v>
      </c>
      <c r="AU175" s="19" t="s">
        <v>79</v>
      </c>
    </row>
    <row r="176" s="2" customFormat="1" ht="16.5" customHeight="1">
      <c r="A176" s="40"/>
      <c r="B176" s="41"/>
      <c r="C176" s="220" t="s">
        <v>318</v>
      </c>
      <c r="D176" s="220" t="s">
        <v>144</v>
      </c>
      <c r="E176" s="221" t="s">
        <v>659</v>
      </c>
      <c r="F176" s="222" t="s">
        <v>660</v>
      </c>
      <c r="G176" s="223" t="s">
        <v>295</v>
      </c>
      <c r="H176" s="224">
        <v>116.12000000000001</v>
      </c>
      <c r="I176" s="225"/>
      <c r="J176" s="226">
        <f>ROUND(I176*H176,2)</f>
        <v>0</v>
      </c>
      <c r="K176" s="222" t="s">
        <v>197</v>
      </c>
      <c r="L176" s="46"/>
      <c r="M176" s="227" t="s">
        <v>19</v>
      </c>
      <c r="N176" s="228" t="s">
        <v>40</v>
      </c>
      <c r="O176" s="86"/>
      <c r="P176" s="229">
        <f>O176*H176</f>
        <v>0</v>
      </c>
      <c r="Q176" s="229">
        <v>0.00033</v>
      </c>
      <c r="R176" s="229">
        <f>Q176*H176</f>
        <v>0.038319600000000002</v>
      </c>
      <c r="S176" s="229">
        <v>0</v>
      </c>
      <c r="T176" s="230">
        <f>S176*H176</f>
        <v>0</v>
      </c>
      <c r="U176" s="40"/>
      <c r="V176" s="40"/>
      <c r="W176" s="40"/>
      <c r="X176" s="40"/>
      <c r="Y176" s="40"/>
      <c r="Z176" s="40"/>
      <c r="AA176" s="40"/>
      <c r="AB176" s="40"/>
      <c r="AC176" s="40"/>
      <c r="AD176" s="40"/>
      <c r="AE176" s="40"/>
      <c r="AR176" s="231" t="s">
        <v>161</v>
      </c>
      <c r="AT176" s="231" t="s">
        <v>144</v>
      </c>
      <c r="AU176" s="231" t="s">
        <v>79</v>
      </c>
      <c r="AY176" s="19" t="s">
        <v>141</v>
      </c>
      <c r="BE176" s="232">
        <f>IF(N176="základní",J176,0)</f>
        <v>0</v>
      </c>
      <c r="BF176" s="232">
        <f>IF(N176="snížená",J176,0)</f>
        <v>0</v>
      </c>
      <c r="BG176" s="232">
        <f>IF(N176="zákl. přenesená",J176,0)</f>
        <v>0</v>
      </c>
      <c r="BH176" s="232">
        <f>IF(N176="sníž. přenesená",J176,0)</f>
        <v>0</v>
      </c>
      <c r="BI176" s="232">
        <f>IF(N176="nulová",J176,0)</f>
        <v>0</v>
      </c>
      <c r="BJ176" s="19" t="s">
        <v>77</v>
      </c>
      <c r="BK176" s="232">
        <f>ROUND(I176*H176,2)</f>
        <v>0</v>
      </c>
      <c r="BL176" s="19" t="s">
        <v>161</v>
      </c>
      <c r="BM176" s="231" t="s">
        <v>661</v>
      </c>
    </row>
    <row r="177" s="2" customFormat="1">
      <c r="A177" s="40"/>
      <c r="B177" s="41"/>
      <c r="C177" s="42"/>
      <c r="D177" s="235" t="s">
        <v>199</v>
      </c>
      <c r="E177" s="42"/>
      <c r="F177" s="250" t="s">
        <v>662</v>
      </c>
      <c r="G177" s="42"/>
      <c r="H177" s="42"/>
      <c r="I177" s="138"/>
      <c r="J177" s="42"/>
      <c r="K177" s="42"/>
      <c r="L177" s="46"/>
      <c r="M177" s="251"/>
      <c r="N177" s="252"/>
      <c r="O177" s="86"/>
      <c r="P177" s="86"/>
      <c r="Q177" s="86"/>
      <c r="R177" s="86"/>
      <c r="S177" s="86"/>
      <c r="T177" s="87"/>
      <c r="U177" s="40"/>
      <c r="V177" s="40"/>
      <c r="W177" s="40"/>
      <c r="X177" s="40"/>
      <c r="Y177" s="40"/>
      <c r="Z177" s="40"/>
      <c r="AA177" s="40"/>
      <c r="AB177" s="40"/>
      <c r="AC177" s="40"/>
      <c r="AD177" s="40"/>
      <c r="AE177" s="40"/>
      <c r="AT177" s="19" t="s">
        <v>199</v>
      </c>
      <c r="AU177" s="19" t="s">
        <v>79</v>
      </c>
    </row>
    <row r="178" s="13" customFormat="1">
      <c r="A178" s="13"/>
      <c r="B178" s="233"/>
      <c r="C178" s="234"/>
      <c r="D178" s="235" t="s">
        <v>170</v>
      </c>
      <c r="E178" s="236" t="s">
        <v>19</v>
      </c>
      <c r="F178" s="237" t="s">
        <v>663</v>
      </c>
      <c r="G178" s="234"/>
      <c r="H178" s="238">
        <v>116.12000000000001</v>
      </c>
      <c r="I178" s="239"/>
      <c r="J178" s="234"/>
      <c r="K178" s="234"/>
      <c r="L178" s="240"/>
      <c r="M178" s="241"/>
      <c r="N178" s="242"/>
      <c r="O178" s="242"/>
      <c r="P178" s="242"/>
      <c r="Q178" s="242"/>
      <c r="R178" s="242"/>
      <c r="S178" s="242"/>
      <c r="T178" s="243"/>
      <c r="U178" s="13"/>
      <c r="V178" s="13"/>
      <c r="W178" s="13"/>
      <c r="X178" s="13"/>
      <c r="Y178" s="13"/>
      <c r="Z178" s="13"/>
      <c r="AA178" s="13"/>
      <c r="AB178" s="13"/>
      <c r="AC178" s="13"/>
      <c r="AD178" s="13"/>
      <c r="AE178" s="13"/>
      <c r="AT178" s="244" t="s">
        <v>170</v>
      </c>
      <c r="AU178" s="244" t="s">
        <v>79</v>
      </c>
      <c r="AV178" s="13" t="s">
        <v>79</v>
      </c>
      <c r="AW178" s="13" t="s">
        <v>31</v>
      </c>
      <c r="AX178" s="13" t="s">
        <v>77</v>
      </c>
      <c r="AY178" s="244" t="s">
        <v>141</v>
      </c>
    </row>
    <row r="179" s="2" customFormat="1" ht="16.5" customHeight="1">
      <c r="A179" s="40"/>
      <c r="B179" s="41"/>
      <c r="C179" s="277" t="s">
        <v>324</v>
      </c>
      <c r="D179" s="277" t="s">
        <v>379</v>
      </c>
      <c r="E179" s="278" t="s">
        <v>664</v>
      </c>
      <c r="F179" s="279" t="s">
        <v>665</v>
      </c>
      <c r="G179" s="280" t="s">
        <v>295</v>
      </c>
      <c r="H179" s="281">
        <v>116.12000000000001</v>
      </c>
      <c r="I179" s="282"/>
      <c r="J179" s="283">
        <f>ROUND(I179*H179,2)</f>
        <v>0</v>
      </c>
      <c r="K179" s="279" t="s">
        <v>197</v>
      </c>
      <c r="L179" s="284"/>
      <c r="M179" s="285" t="s">
        <v>19</v>
      </c>
      <c r="N179" s="286" t="s">
        <v>40</v>
      </c>
      <c r="O179" s="86"/>
      <c r="P179" s="229">
        <f>O179*H179</f>
        <v>0</v>
      </c>
      <c r="Q179" s="229">
        <v>0.070499999999999993</v>
      </c>
      <c r="R179" s="229">
        <f>Q179*H179</f>
        <v>8.1864600000000003</v>
      </c>
      <c r="S179" s="229">
        <v>0</v>
      </c>
      <c r="T179" s="230">
        <f>S179*H179</f>
        <v>0</v>
      </c>
      <c r="U179" s="40"/>
      <c r="V179" s="40"/>
      <c r="W179" s="40"/>
      <c r="X179" s="40"/>
      <c r="Y179" s="40"/>
      <c r="Z179" s="40"/>
      <c r="AA179" s="40"/>
      <c r="AB179" s="40"/>
      <c r="AC179" s="40"/>
      <c r="AD179" s="40"/>
      <c r="AE179" s="40"/>
      <c r="AR179" s="231" t="s">
        <v>238</v>
      </c>
      <c r="AT179" s="231" t="s">
        <v>379</v>
      </c>
      <c r="AU179" s="231" t="s">
        <v>79</v>
      </c>
      <c r="AY179" s="19" t="s">
        <v>141</v>
      </c>
      <c r="BE179" s="232">
        <f>IF(N179="základní",J179,0)</f>
        <v>0</v>
      </c>
      <c r="BF179" s="232">
        <f>IF(N179="snížená",J179,0)</f>
        <v>0</v>
      </c>
      <c r="BG179" s="232">
        <f>IF(N179="zákl. přenesená",J179,0)</f>
        <v>0</v>
      </c>
      <c r="BH179" s="232">
        <f>IF(N179="sníž. přenesená",J179,0)</f>
        <v>0</v>
      </c>
      <c r="BI179" s="232">
        <f>IF(N179="nulová",J179,0)</f>
        <v>0</v>
      </c>
      <c r="BJ179" s="19" t="s">
        <v>77</v>
      </c>
      <c r="BK179" s="232">
        <f>ROUND(I179*H179,2)</f>
        <v>0</v>
      </c>
      <c r="BL179" s="19" t="s">
        <v>161</v>
      </c>
      <c r="BM179" s="231" t="s">
        <v>666</v>
      </c>
    </row>
    <row r="180" s="13" customFormat="1">
      <c r="A180" s="13"/>
      <c r="B180" s="233"/>
      <c r="C180" s="234"/>
      <c r="D180" s="235" t="s">
        <v>170</v>
      </c>
      <c r="E180" s="236" t="s">
        <v>19</v>
      </c>
      <c r="F180" s="237" t="s">
        <v>667</v>
      </c>
      <c r="G180" s="234"/>
      <c r="H180" s="238">
        <v>116.12000000000001</v>
      </c>
      <c r="I180" s="239"/>
      <c r="J180" s="234"/>
      <c r="K180" s="234"/>
      <c r="L180" s="240"/>
      <c r="M180" s="241"/>
      <c r="N180" s="242"/>
      <c r="O180" s="242"/>
      <c r="P180" s="242"/>
      <c r="Q180" s="242"/>
      <c r="R180" s="242"/>
      <c r="S180" s="242"/>
      <c r="T180" s="243"/>
      <c r="U180" s="13"/>
      <c r="V180" s="13"/>
      <c r="W180" s="13"/>
      <c r="X180" s="13"/>
      <c r="Y180" s="13"/>
      <c r="Z180" s="13"/>
      <c r="AA180" s="13"/>
      <c r="AB180" s="13"/>
      <c r="AC180" s="13"/>
      <c r="AD180" s="13"/>
      <c r="AE180" s="13"/>
      <c r="AT180" s="244" t="s">
        <v>170</v>
      </c>
      <c r="AU180" s="244" t="s">
        <v>79</v>
      </c>
      <c r="AV180" s="13" t="s">
        <v>79</v>
      </c>
      <c r="AW180" s="13" t="s">
        <v>31</v>
      </c>
      <c r="AX180" s="13" t="s">
        <v>77</v>
      </c>
      <c r="AY180" s="244" t="s">
        <v>141</v>
      </c>
    </row>
    <row r="181" s="2" customFormat="1" ht="16.5" customHeight="1">
      <c r="A181" s="40"/>
      <c r="B181" s="41"/>
      <c r="C181" s="220" t="s">
        <v>7</v>
      </c>
      <c r="D181" s="220" t="s">
        <v>144</v>
      </c>
      <c r="E181" s="221" t="s">
        <v>668</v>
      </c>
      <c r="F181" s="222" t="s">
        <v>669</v>
      </c>
      <c r="G181" s="223" t="s">
        <v>295</v>
      </c>
      <c r="H181" s="224">
        <v>19.5</v>
      </c>
      <c r="I181" s="225"/>
      <c r="J181" s="226">
        <f>ROUND(I181*H181,2)</f>
        <v>0</v>
      </c>
      <c r="K181" s="222" t="s">
        <v>197</v>
      </c>
      <c r="L181" s="46"/>
      <c r="M181" s="227" t="s">
        <v>19</v>
      </c>
      <c r="N181" s="228" t="s">
        <v>40</v>
      </c>
      <c r="O181" s="86"/>
      <c r="P181" s="229">
        <f>O181*H181</f>
        <v>0</v>
      </c>
      <c r="Q181" s="229">
        <v>0.00080999999999999996</v>
      </c>
      <c r="R181" s="229">
        <f>Q181*H181</f>
        <v>0.015795</v>
      </c>
      <c r="S181" s="229">
        <v>0</v>
      </c>
      <c r="T181" s="230">
        <f>S181*H181</f>
        <v>0</v>
      </c>
      <c r="U181" s="40"/>
      <c r="V181" s="40"/>
      <c r="W181" s="40"/>
      <c r="X181" s="40"/>
      <c r="Y181" s="40"/>
      <c r="Z181" s="40"/>
      <c r="AA181" s="40"/>
      <c r="AB181" s="40"/>
      <c r="AC181" s="40"/>
      <c r="AD181" s="40"/>
      <c r="AE181" s="40"/>
      <c r="AR181" s="231" t="s">
        <v>161</v>
      </c>
      <c r="AT181" s="231" t="s">
        <v>144</v>
      </c>
      <c r="AU181" s="231" t="s">
        <v>79</v>
      </c>
      <c r="AY181" s="19" t="s">
        <v>141</v>
      </c>
      <c r="BE181" s="232">
        <f>IF(N181="základní",J181,0)</f>
        <v>0</v>
      </c>
      <c r="BF181" s="232">
        <f>IF(N181="snížená",J181,0)</f>
        <v>0</v>
      </c>
      <c r="BG181" s="232">
        <f>IF(N181="zákl. přenesená",J181,0)</f>
        <v>0</v>
      </c>
      <c r="BH181" s="232">
        <f>IF(N181="sníž. přenesená",J181,0)</f>
        <v>0</v>
      </c>
      <c r="BI181" s="232">
        <f>IF(N181="nulová",J181,0)</f>
        <v>0</v>
      </c>
      <c r="BJ181" s="19" t="s">
        <v>77</v>
      </c>
      <c r="BK181" s="232">
        <f>ROUND(I181*H181,2)</f>
        <v>0</v>
      </c>
      <c r="BL181" s="19" t="s">
        <v>161</v>
      </c>
      <c r="BM181" s="231" t="s">
        <v>670</v>
      </c>
    </row>
    <row r="182" s="2" customFormat="1">
      <c r="A182" s="40"/>
      <c r="B182" s="41"/>
      <c r="C182" s="42"/>
      <c r="D182" s="235" t="s">
        <v>199</v>
      </c>
      <c r="E182" s="42"/>
      <c r="F182" s="250" t="s">
        <v>671</v>
      </c>
      <c r="G182" s="42"/>
      <c r="H182" s="42"/>
      <c r="I182" s="138"/>
      <c r="J182" s="42"/>
      <c r="K182" s="42"/>
      <c r="L182" s="46"/>
      <c r="M182" s="251"/>
      <c r="N182" s="252"/>
      <c r="O182" s="86"/>
      <c r="P182" s="86"/>
      <c r="Q182" s="86"/>
      <c r="R182" s="86"/>
      <c r="S182" s="86"/>
      <c r="T182" s="87"/>
      <c r="U182" s="40"/>
      <c r="V182" s="40"/>
      <c r="W182" s="40"/>
      <c r="X182" s="40"/>
      <c r="Y182" s="40"/>
      <c r="Z182" s="40"/>
      <c r="AA182" s="40"/>
      <c r="AB182" s="40"/>
      <c r="AC182" s="40"/>
      <c r="AD182" s="40"/>
      <c r="AE182" s="40"/>
      <c r="AT182" s="19" t="s">
        <v>199</v>
      </c>
      <c r="AU182" s="19" t="s">
        <v>79</v>
      </c>
    </row>
    <row r="183" s="13" customFormat="1">
      <c r="A183" s="13"/>
      <c r="B183" s="233"/>
      <c r="C183" s="234"/>
      <c r="D183" s="235" t="s">
        <v>170</v>
      </c>
      <c r="E183" s="236" t="s">
        <v>19</v>
      </c>
      <c r="F183" s="237" t="s">
        <v>672</v>
      </c>
      <c r="G183" s="234"/>
      <c r="H183" s="238">
        <v>19.5</v>
      </c>
      <c r="I183" s="239"/>
      <c r="J183" s="234"/>
      <c r="K183" s="234"/>
      <c r="L183" s="240"/>
      <c r="M183" s="241"/>
      <c r="N183" s="242"/>
      <c r="O183" s="242"/>
      <c r="P183" s="242"/>
      <c r="Q183" s="242"/>
      <c r="R183" s="242"/>
      <c r="S183" s="242"/>
      <c r="T183" s="243"/>
      <c r="U183" s="13"/>
      <c r="V183" s="13"/>
      <c r="W183" s="13"/>
      <c r="X183" s="13"/>
      <c r="Y183" s="13"/>
      <c r="Z183" s="13"/>
      <c r="AA183" s="13"/>
      <c r="AB183" s="13"/>
      <c r="AC183" s="13"/>
      <c r="AD183" s="13"/>
      <c r="AE183" s="13"/>
      <c r="AT183" s="244" t="s">
        <v>170</v>
      </c>
      <c r="AU183" s="244" t="s">
        <v>79</v>
      </c>
      <c r="AV183" s="13" t="s">
        <v>79</v>
      </c>
      <c r="AW183" s="13" t="s">
        <v>31</v>
      </c>
      <c r="AX183" s="13" t="s">
        <v>77</v>
      </c>
      <c r="AY183" s="244" t="s">
        <v>141</v>
      </c>
    </row>
    <row r="184" s="12" customFormat="1" ht="22.8" customHeight="1">
      <c r="A184" s="12"/>
      <c r="B184" s="204"/>
      <c r="C184" s="205"/>
      <c r="D184" s="206" t="s">
        <v>68</v>
      </c>
      <c r="E184" s="218" t="s">
        <v>161</v>
      </c>
      <c r="F184" s="218" t="s">
        <v>467</v>
      </c>
      <c r="G184" s="205"/>
      <c r="H184" s="205"/>
      <c r="I184" s="208"/>
      <c r="J184" s="219">
        <f>BK184</f>
        <v>0</v>
      </c>
      <c r="K184" s="205"/>
      <c r="L184" s="210"/>
      <c r="M184" s="211"/>
      <c r="N184" s="212"/>
      <c r="O184" s="212"/>
      <c r="P184" s="213">
        <f>SUM(P185:P251)</f>
        <v>0</v>
      </c>
      <c r="Q184" s="212"/>
      <c r="R184" s="213">
        <f>SUM(R185:R251)</f>
        <v>62.581486870000006</v>
      </c>
      <c r="S184" s="212"/>
      <c r="T184" s="214">
        <f>SUM(T185:T251)</f>
        <v>0</v>
      </c>
      <c r="U184" s="12"/>
      <c r="V184" s="12"/>
      <c r="W184" s="12"/>
      <c r="X184" s="12"/>
      <c r="Y184" s="12"/>
      <c r="Z184" s="12"/>
      <c r="AA184" s="12"/>
      <c r="AB184" s="12"/>
      <c r="AC184" s="12"/>
      <c r="AD184" s="12"/>
      <c r="AE184" s="12"/>
      <c r="AR184" s="215" t="s">
        <v>77</v>
      </c>
      <c r="AT184" s="216" t="s">
        <v>68</v>
      </c>
      <c r="AU184" s="216" t="s">
        <v>77</v>
      </c>
      <c r="AY184" s="215" t="s">
        <v>141</v>
      </c>
      <c r="BK184" s="217">
        <f>SUM(BK185:BK251)</f>
        <v>0</v>
      </c>
    </row>
    <row r="185" s="2" customFormat="1" ht="24" customHeight="1">
      <c r="A185" s="40"/>
      <c r="B185" s="41"/>
      <c r="C185" s="220" t="s">
        <v>337</v>
      </c>
      <c r="D185" s="220" t="s">
        <v>144</v>
      </c>
      <c r="E185" s="221" t="s">
        <v>673</v>
      </c>
      <c r="F185" s="222" t="s">
        <v>674</v>
      </c>
      <c r="G185" s="223" t="s">
        <v>224</v>
      </c>
      <c r="H185" s="224">
        <v>74.269999999999996</v>
      </c>
      <c r="I185" s="225"/>
      <c r="J185" s="226">
        <f>ROUND(I185*H185,2)</f>
        <v>0</v>
      </c>
      <c r="K185" s="222" t="s">
        <v>197</v>
      </c>
      <c r="L185" s="46"/>
      <c r="M185" s="227" t="s">
        <v>19</v>
      </c>
      <c r="N185" s="228" t="s">
        <v>40</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161</v>
      </c>
      <c r="AT185" s="231" t="s">
        <v>144</v>
      </c>
      <c r="AU185" s="231" t="s">
        <v>79</v>
      </c>
      <c r="AY185" s="19" t="s">
        <v>141</v>
      </c>
      <c r="BE185" s="232">
        <f>IF(N185="základní",J185,0)</f>
        <v>0</v>
      </c>
      <c r="BF185" s="232">
        <f>IF(N185="snížená",J185,0)</f>
        <v>0</v>
      </c>
      <c r="BG185" s="232">
        <f>IF(N185="zákl. přenesená",J185,0)</f>
        <v>0</v>
      </c>
      <c r="BH185" s="232">
        <f>IF(N185="sníž. přenesená",J185,0)</f>
        <v>0</v>
      </c>
      <c r="BI185" s="232">
        <f>IF(N185="nulová",J185,0)</f>
        <v>0</v>
      </c>
      <c r="BJ185" s="19" t="s">
        <v>77</v>
      </c>
      <c r="BK185" s="232">
        <f>ROUND(I185*H185,2)</f>
        <v>0</v>
      </c>
      <c r="BL185" s="19" t="s">
        <v>161</v>
      </c>
      <c r="BM185" s="231" t="s">
        <v>675</v>
      </c>
    </row>
    <row r="186" s="2" customFormat="1">
      <c r="A186" s="40"/>
      <c r="B186" s="41"/>
      <c r="C186" s="42"/>
      <c r="D186" s="235" t="s">
        <v>199</v>
      </c>
      <c r="E186" s="42"/>
      <c r="F186" s="250" t="s">
        <v>676</v>
      </c>
      <c r="G186" s="42"/>
      <c r="H186" s="42"/>
      <c r="I186" s="138"/>
      <c r="J186" s="42"/>
      <c r="K186" s="42"/>
      <c r="L186" s="46"/>
      <c r="M186" s="251"/>
      <c r="N186" s="252"/>
      <c r="O186" s="86"/>
      <c r="P186" s="86"/>
      <c r="Q186" s="86"/>
      <c r="R186" s="86"/>
      <c r="S186" s="86"/>
      <c r="T186" s="87"/>
      <c r="U186" s="40"/>
      <c r="V186" s="40"/>
      <c r="W186" s="40"/>
      <c r="X186" s="40"/>
      <c r="Y186" s="40"/>
      <c r="Z186" s="40"/>
      <c r="AA186" s="40"/>
      <c r="AB186" s="40"/>
      <c r="AC186" s="40"/>
      <c r="AD186" s="40"/>
      <c r="AE186" s="40"/>
      <c r="AT186" s="19" t="s">
        <v>199</v>
      </c>
      <c r="AU186" s="19" t="s">
        <v>79</v>
      </c>
    </row>
    <row r="187" s="13" customFormat="1">
      <c r="A187" s="13"/>
      <c r="B187" s="233"/>
      <c r="C187" s="234"/>
      <c r="D187" s="235" t="s">
        <v>170</v>
      </c>
      <c r="E187" s="236" t="s">
        <v>19</v>
      </c>
      <c r="F187" s="237" t="s">
        <v>677</v>
      </c>
      <c r="G187" s="234"/>
      <c r="H187" s="238">
        <v>74.269999999999996</v>
      </c>
      <c r="I187" s="239"/>
      <c r="J187" s="234"/>
      <c r="K187" s="234"/>
      <c r="L187" s="240"/>
      <c r="M187" s="241"/>
      <c r="N187" s="242"/>
      <c r="O187" s="242"/>
      <c r="P187" s="242"/>
      <c r="Q187" s="242"/>
      <c r="R187" s="242"/>
      <c r="S187" s="242"/>
      <c r="T187" s="243"/>
      <c r="U187" s="13"/>
      <c r="V187" s="13"/>
      <c r="W187" s="13"/>
      <c r="X187" s="13"/>
      <c r="Y187" s="13"/>
      <c r="Z187" s="13"/>
      <c r="AA187" s="13"/>
      <c r="AB187" s="13"/>
      <c r="AC187" s="13"/>
      <c r="AD187" s="13"/>
      <c r="AE187" s="13"/>
      <c r="AT187" s="244" t="s">
        <v>170</v>
      </c>
      <c r="AU187" s="244" t="s">
        <v>79</v>
      </c>
      <c r="AV187" s="13" t="s">
        <v>79</v>
      </c>
      <c r="AW187" s="13" t="s">
        <v>31</v>
      </c>
      <c r="AX187" s="13" t="s">
        <v>77</v>
      </c>
      <c r="AY187" s="244" t="s">
        <v>141</v>
      </c>
    </row>
    <row r="188" s="2" customFormat="1" ht="16.5" customHeight="1">
      <c r="A188" s="40"/>
      <c r="B188" s="41"/>
      <c r="C188" s="220" t="s">
        <v>344</v>
      </c>
      <c r="D188" s="220" t="s">
        <v>144</v>
      </c>
      <c r="E188" s="221" t="s">
        <v>678</v>
      </c>
      <c r="F188" s="222" t="s">
        <v>679</v>
      </c>
      <c r="G188" s="223" t="s">
        <v>196</v>
      </c>
      <c r="H188" s="224">
        <v>19.5</v>
      </c>
      <c r="I188" s="225"/>
      <c r="J188" s="226">
        <f>ROUND(I188*H188,2)</f>
        <v>0</v>
      </c>
      <c r="K188" s="222" t="s">
        <v>197</v>
      </c>
      <c r="L188" s="46"/>
      <c r="M188" s="227" t="s">
        <v>19</v>
      </c>
      <c r="N188" s="228" t="s">
        <v>40</v>
      </c>
      <c r="O188" s="86"/>
      <c r="P188" s="229">
        <f>O188*H188</f>
        <v>0</v>
      </c>
      <c r="Q188" s="229">
        <v>0.0074999999999999997</v>
      </c>
      <c r="R188" s="229">
        <f>Q188*H188</f>
        <v>0.14624999999999999</v>
      </c>
      <c r="S188" s="229">
        <v>0</v>
      </c>
      <c r="T188" s="230">
        <f>S188*H188</f>
        <v>0</v>
      </c>
      <c r="U188" s="40"/>
      <c r="V188" s="40"/>
      <c r="W188" s="40"/>
      <c r="X188" s="40"/>
      <c r="Y188" s="40"/>
      <c r="Z188" s="40"/>
      <c r="AA188" s="40"/>
      <c r="AB188" s="40"/>
      <c r="AC188" s="40"/>
      <c r="AD188" s="40"/>
      <c r="AE188" s="40"/>
      <c r="AR188" s="231" t="s">
        <v>161</v>
      </c>
      <c r="AT188" s="231" t="s">
        <v>144</v>
      </c>
      <c r="AU188" s="231" t="s">
        <v>79</v>
      </c>
      <c r="AY188" s="19" t="s">
        <v>141</v>
      </c>
      <c r="BE188" s="232">
        <f>IF(N188="základní",J188,0)</f>
        <v>0</v>
      </c>
      <c r="BF188" s="232">
        <f>IF(N188="snížená",J188,0)</f>
        <v>0</v>
      </c>
      <c r="BG188" s="232">
        <f>IF(N188="zákl. přenesená",J188,0)</f>
        <v>0</v>
      </c>
      <c r="BH188" s="232">
        <f>IF(N188="sníž. přenesená",J188,0)</f>
        <v>0</v>
      </c>
      <c r="BI188" s="232">
        <f>IF(N188="nulová",J188,0)</f>
        <v>0</v>
      </c>
      <c r="BJ188" s="19" t="s">
        <v>77</v>
      </c>
      <c r="BK188" s="232">
        <f>ROUND(I188*H188,2)</f>
        <v>0</v>
      </c>
      <c r="BL188" s="19" t="s">
        <v>161</v>
      </c>
      <c r="BM188" s="231" t="s">
        <v>680</v>
      </c>
    </row>
    <row r="189" s="2" customFormat="1">
      <c r="A189" s="40"/>
      <c r="B189" s="41"/>
      <c r="C189" s="42"/>
      <c r="D189" s="235" t="s">
        <v>199</v>
      </c>
      <c r="E189" s="42"/>
      <c r="F189" s="250" t="s">
        <v>681</v>
      </c>
      <c r="G189" s="42"/>
      <c r="H189" s="42"/>
      <c r="I189" s="138"/>
      <c r="J189" s="42"/>
      <c r="K189" s="42"/>
      <c r="L189" s="46"/>
      <c r="M189" s="251"/>
      <c r="N189" s="252"/>
      <c r="O189" s="86"/>
      <c r="P189" s="86"/>
      <c r="Q189" s="86"/>
      <c r="R189" s="86"/>
      <c r="S189" s="86"/>
      <c r="T189" s="87"/>
      <c r="U189" s="40"/>
      <c r="V189" s="40"/>
      <c r="W189" s="40"/>
      <c r="X189" s="40"/>
      <c r="Y189" s="40"/>
      <c r="Z189" s="40"/>
      <c r="AA189" s="40"/>
      <c r="AB189" s="40"/>
      <c r="AC189" s="40"/>
      <c r="AD189" s="40"/>
      <c r="AE189" s="40"/>
      <c r="AT189" s="19" t="s">
        <v>199</v>
      </c>
      <c r="AU189" s="19" t="s">
        <v>79</v>
      </c>
    </row>
    <row r="190" s="13" customFormat="1">
      <c r="A190" s="13"/>
      <c r="B190" s="233"/>
      <c r="C190" s="234"/>
      <c r="D190" s="235" t="s">
        <v>170</v>
      </c>
      <c r="E190" s="236" t="s">
        <v>19</v>
      </c>
      <c r="F190" s="237" t="s">
        <v>682</v>
      </c>
      <c r="G190" s="234"/>
      <c r="H190" s="238">
        <v>19.5</v>
      </c>
      <c r="I190" s="239"/>
      <c r="J190" s="234"/>
      <c r="K190" s="234"/>
      <c r="L190" s="240"/>
      <c r="M190" s="241"/>
      <c r="N190" s="242"/>
      <c r="O190" s="242"/>
      <c r="P190" s="242"/>
      <c r="Q190" s="242"/>
      <c r="R190" s="242"/>
      <c r="S190" s="242"/>
      <c r="T190" s="243"/>
      <c r="U190" s="13"/>
      <c r="V190" s="13"/>
      <c r="W190" s="13"/>
      <c r="X190" s="13"/>
      <c r="Y190" s="13"/>
      <c r="Z190" s="13"/>
      <c r="AA190" s="13"/>
      <c r="AB190" s="13"/>
      <c r="AC190" s="13"/>
      <c r="AD190" s="13"/>
      <c r="AE190" s="13"/>
      <c r="AT190" s="244" t="s">
        <v>170</v>
      </c>
      <c r="AU190" s="244" t="s">
        <v>79</v>
      </c>
      <c r="AV190" s="13" t="s">
        <v>79</v>
      </c>
      <c r="AW190" s="13" t="s">
        <v>31</v>
      </c>
      <c r="AX190" s="13" t="s">
        <v>77</v>
      </c>
      <c r="AY190" s="244" t="s">
        <v>141</v>
      </c>
    </row>
    <row r="191" s="2" customFormat="1" ht="24" customHeight="1">
      <c r="A191" s="40"/>
      <c r="B191" s="41"/>
      <c r="C191" s="220" t="s">
        <v>353</v>
      </c>
      <c r="D191" s="220" t="s">
        <v>144</v>
      </c>
      <c r="E191" s="221" t="s">
        <v>683</v>
      </c>
      <c r="F191" s="222" t="s">
        <v>684</v>
      </c>
      <c r="G191" s="223" t="s">
        <v>196</v>
      </c>
      <c r="H191" s="224">
        <v>19.5</v>
      </c>
      <c r="I191" s="225"/>
      <c r="J191" s="226">
        <f>ROUND(I191*H191,2)</f>
        <v>0</v>
      </c>
      <c r="K191" s="222" t="s">
        <v>197</v>
      </c>
      <c r="L191" s="46"/>
      <c r="M191" s="227" t="s">
        <v>19</v>
      </c>
      <c r="N191" s="228" t="s">
        <v>40</v>
      </c>
      <c r="O191" s="86"/>
      <c r="P191" s="229">
        <f>O191*H191</f>
        <v>0</v>
      </c>
      <c r="Q191" s="229">
        <v>5.0000000000000002E-05</v>
      </c>
      <c r="R191" s="229">
        <f>Q191*H191</f>
        <v>0.00097500000000000006</v>
      </c>
      <c r="S191" s="229">
        <v>0</v>
      </c>
      <c r="T191" s="230">
        <f>S191*H191</f>
        <v>0</v>
      </c>
      <c r="U191" s="40"/>
      <c r="V191" s="40"/>
      <c r="W191" s="40"/>
      <c r="X191" s="40"/>
      <c r="Y191" s="40"/>
      <c r="Z191" s="40"/>
      <c r="AA191" s="40"/>
      <c r="AB191" s="40"/>
      <c r="AC191" s="40"/>
      <c r="AD191" s="40"/>
      <c r="AE191" s="40"/>
      <c r="AR191" s="231" t="s">
        <v>161</v>
      </c>
      <c r="AT191" s="231" t="s">
        <v>144</v>
      </c>
      <c r="AU191" s="231" t="s">
        <v>79</v>
      </c>
      <c r="AY191" s="19" t="s">
        <v>141</v>
      </c>
      <c r="BE191" s="232">
        <f>IF(N191="základní",J191,0)</f>
        <v>0</v>
      </c>
      <c r="BF191" s="232">
        <f>IF(N191="snížená",J191,0)</f>
        <v>0</v>
      </c>
      <c r="BG191" s="232">
        <f>IF(N191="zákl. přenesená",J191,0)</f>
        <v>0</v>
      </c>
      <c r="BH191" s="232">
        <f>IF(N191="sníž. přenesená",J191,0)</f>
        <v>0</v>
      </c>
      <c r="BI191" s="232">
        <f>IF(N191="nulová",J191,0)</f>
        <v>0</v>
      </c>
      <c r="BJ191" s="19" t="s">
        <v>77</v>
      </c>
      <c r="BK191" s="232">
        <f>ROUND(I191*H191,2)</f>
        <v>0</v>
      </c>
      <c r="BL191" s="19" t="s">
        <v>161</v>
      </c>
      <c r="BM191" s="231" t="s">
        <v>685</v>
      </c>
    </row>
    <row r="192" s="2" customFormat="1">
      <c r="A192" s="40"/>
      <c r="B192" s="41"/>
      <c r="C192" s="42"/>
      <c r="D192" s="235" t="s">
        <v>199</v>
      </c>
      <c r="E192" s="42"/>
      <c r="F192" s="250" t="s">
        <v>681</v>
      </c>
      <c r="G192" s="42"/>
      <c r="H192" s="42"/>
      <c r="I192" s="138"/>
      <c r="J192" s="42"/>
      <c r="K192" s="42"/>
      <c r="L192" s="46"/>
      <c r="M192" s="251"/>
      <c r="N192" s="252"/>
      <c r="O192" s="86"/>
      <c r="P192" s="86"/>
      <c r="Q192" s="86"/>
      <c r="R192" s="86"/>
      <c r="S192" s="86"/>
      <c r="T192" s="87"/>
      <c r="U192" s="40"/>
      <c r="V192" s="40"/>
      <c r="W192" s="40"/>
      <c r="X192" s="40"/>
      <c r="Y192" s="40"/>
      <c r="Z192" s="40"/>
      <c r="AA192" s="40"/>
      <c r="AB192" s="40"/>
      <c r="AC192" s="40"/>
      <c r="AD192" s="40"/>
      <c r="AE192" s="40"/>
      <c r="AT192" s="19" t="s">
        <v>199</v>
      </c>
      <c r="AU192" s="19" t="s">
        <v>79</v>
      </c>
    </row>
    <row r="193" s="2" customFormat="1" ht="16.5" customHeight="1">
      <c r="A193" s="40"/>
      <c r="B193" s="41"/>
      <c r="C193" s="220" t="s">
        <v>532</v>
      </c>
      <c r="D193" s="220" t="s">
        <v>144</v>
      </c>
      <c r="E193" s="221" t="s">
        <v>686</v>
      </c>
      <c r="F193" s="222" t="s">
        <v>687</v>
      </c>
      <c r="G193" s="223" t="s">
        <v>257</v>
      </c>
      <c r="H193" s="224">
        <v>11.141</v>
      </c>
      <c r="I193" s="225"/>
      <c r="J193" s="226">
        <f>ROUND(I193*H193,2)</f>
        <v>0</v>
      </c>
      <c r="K193" s="222" t="s">
        <v>197</v>
      </c>
      <c r="L193" s="46"/>
      <c r="M193" s="227" t="s">
        <v>19</v>
      </c>
      <c r="N193" s="228" t="s">
        <v>40</v>
      </c>
      <c r="O193" s="86"/>
      <c r="P193" s="229">
        <f>O193*H193</f>
        <v>0</v>
      </c>
      <c r="Q193" s="229">
        <v>1.04853</v>
      </c>
      <c r="R193" s="229">
        <f>Q193*H193</f>
        <v>11.681672729999999</v>
      </c>
      <c r="S193" s="229">
        <v>0</v>
      </c>
      <c r="T193" s="230">
        <f>S193*H193</f>
        <v>0</v>
      </c>
      <c r="U193" s="40"/>
      <c r="V193" s="40"/>
      <c r="W193" s="40"/>
      <c r="X193" s="40"/>
      <c r="Y193" s="40"/>
      <c r="Z193" s="40"/>
      <c r="AA193" s="40"/>
      <c r="AB193" s="40"/>
      <c r="AC193" s="40"/>
      <c r="AD193" s="40"/>
      <c r="AE193" s="40"/>
      <c r="AR193" s="231" t="s">
        <v>161</v>
      </c>
      <c r="AT193" s="231" t="s">
        <v>144</v>
      </c>
      <c r="AU193" s="231" t="s">
        <v>79</v>
      </c>
      <c r="AY193" s="19" t="s">
        <v>141</v>
      </c>
      <c r="BE193" s="232">
        <f>IF(N193="základní",J193,0)</f>
        <v>0</v>
      </c>
      <c r="BF193" s="232">
        <f>IF(N193="snížená",J193,0)</f>
        <v>0</v>
      </c>
      <c r="BG193" s="232">
        <f>IF(N193="zákl. přenesená",J193,0)</f>
        <v>0</v>
      </c>
      <c r="BH193" s="232">
        <f>IF(N193="sníž. přenesená",J193,0)</f>
        <v>0</v>
      </c>
      <c r="BI193" s="232">
        <f>IF(N193="nulová",J193,0)</f>
        <v>0</v>
      </c>
      <c r="BJ193" s="19" t="s">
        <v>77</v>
      </c>
      <c r="BK193" s="232">
        <f>ROUND(I193*H193,2)</f>
        <v>0</v>
      </c>
      <c r="BL193" s="19" t="s">
        <v>161</v>
      </c>
      <c r="BM193" s="231" t="s">
        <v>688</v>
      </c>
    </row>
    <row r="194" s="2" customFormat="1">
      <c r="A194" s="40"/>
      <c r="B194" s="41"/>
      <c r="C194" s="42"/>
      <c r="D194" s="235" t="s">
        <v>199</v>
      </c>
      <c r="E194" s="42"/>
      <c r="F194" s="250" t="s">
        <v>689</v>
      </c>
      <c r="G194" s="42"/>
      <c r="H194" s="42"/>
      <c r="I194" s="138"/>
      <c r="J194" s="42"/>
      <c r="K194" s="42"/>
      <c r="L194" s="46"/>
      <c r="M194" s="251"/>
      <c r="N194" s="252"/>
      <c r="O194" s="86"/>
      <c r="P194" s="86"/>
      <c r="Q194" s="86"/>
      <c r="R194" s="86"/>
      <c r="S194" s="86"/>
      <c r="T194" s="87"/>
      <c r="U194" s="40"/>
      <c r="V194" s="40"/>
      <c r="W194" s="40"/>
      <c r="X194" s="40"/>
      <c r="Y194" s="40"/>
      <c r="Z194" s="40"/>
      <c r="AA194" s="40"/>
      <c r="AB194" s="40"/>
      <c r="AC194" s="40"/>
      <c r="AD194" s="40"/>
      <c r="AE194" s="40"/>
      <c r="AT194" s="19" t="s">
        <v>199</v>
      </c>
      <c r="AU194" s="19" t="s">
        <v>79</v>
      </c>
    </row>
    <row r="195" s="2" customFormat="1" ht="16.5" customHeight="1">
      <c r="A195" s="40"/>
      <c r="B195" s="41"/>
      <c r="C195" s="220" t="s">
        <v>536</v>
      </c>
      <c r="D195" s="220" t="s">
        <v>144</v>
      </c>
      <c r="E195" s="221" t="s">
        <v>690</v>
      </c>
      <c r="F195" s="222" t="s">
        <v>691</v>
      </c>
      <c r="G195" s="223" t="s">
        <v>692</v>
      </c>
      <c r="H195" s="224">
        <v>1</v>
      </c>
      <c r="I195" s="225"/>
      <c r="J195" s="226">
        <f>ROUND(I195*H195,2)</f>
        <v>0</v>
      </c>
      <c r="K195" s="222" t="s">
        <v>19</v>
      </c>
      <c r="L195" s="46"/>
      <c r="M195" s="227" t="s">
        <v>19</v>
      </c>
      <c r="N195" s="228" t="s">
        <v>40</v>
      </c>
      <c r="O195" s="86"/>
      <c r="P195" s="229">
        <f>O195*H195</f>
        <v>0</v>
      </c>
      <c r="Q195" s="229">
        <v>0</v>
      </c>
      <c r="R195" s="229">
        <f>Q195*H195</f>
        <v>0</v>
      </c>
      <c r="S195" s="229">
        <v>0</v>
      </c>
      <c r="T195" s="230">
        <f>S195*H195</f>
        <v>0</v>
      </c>
      <c r="U195" s="40"/>
      <c r="V195" s="40"/>
      <c r="W195" s="40"/>
      <c r="X195" s="40"/>
      <c r="Y195" s="40"/>
      <c r="Z195" s="40"/>
      <c r="AA195" s="40"/>
      <c r="AB195" s="40"/>
      <c r="AC195" s="40"/>
      <c r="AD195" s="40"/>
      <c r="AE195" s="40"/>
      <c r="AR195" s="231" t="s">
        <v>161</v>
      </c>
      <c r="AT195" s="231" t="s">
        <v>144</v>
      </c>
      <c r="AU195" s="231" t="s">
        <v>79</v>
      </c>
      <c r="AY195" s="19" t="s">
        <v>141</v>
      </c>
      <c r="BE195" s="232">
        <f>IF(N195="základní",J195,0)</f>
        <v>0</v>
      </c>
      <c r="BF195" s="232">
        <f>IF(N195="snížená",J195,0)</f>
        <v>0</v>
      </c>
      <c r="BG195" s="232">
        <f>IF(N195="zákl. přenesená",J195,0)</f>
        <v>0</v>
      </c>
      <c r="BH195" s="232">
        <f>IF(N195="sníž. přenesená",J195,0)</f>
        <v>0</v>
      </c>
      <c r="BI195" s="232">
        <f>IF(N195="nulová",J195,0)</f>
        <v>0</v>
      </c>
      <c r="BJ195" s="19" t="s">
        <v>77</v>
      </c>
      <c r="BK195" s="232">
        <f>ROUND(I195*H195,2)</f>
        <v>0</v>
      </c>
      <c r="BL195" s="19" t="s">
        <v>161</v>
      </c>
      <c r="BM195" s="231" t="s">
        <v>693</v>
      </c>
    </row>
    <row r="196" s="2" customFormat="1" ht="16.5" customHeight="1">
      <c r="A196" s="40"/>
      <c r="B196" s="41"/>
      <c r="C196" s="220" t="s">
        <v>544</v>
      </c>
      <c r="D196" s="220" t="s">
        <v>144</v>
      </c>
      <c r="E196" s="221" t="s">
        <v>694</v>
      </c>
      <c r="F196" s="222" t="s">
        <v>695</v>
      </c>
      <c r="G196" s="223" t="s">
        <v>692</v>
      </c>
      <c r="H196" s="224">
        <v>18</v>
      </c>
      <c r="I196" s="225"/>
      <c r="J196" s="226">
        <f>ROUND(I196*H196,2)</f>
        <v>0</v>
      </c>
      <c r="K196" s="222" t="s">
        <v>197</v>
      </c>
      <c r="L196" s="46"/>
      <c r="M196" s="227" t="s">
        <v>19</v>
      </c>
      <c r="N196" s="228" t="s">
        <v>40</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161</v>
      </c>
      <c r="AT196" s="231" t="s">
        <v>144</v>
      </c>
      <c r="AU196" s="231" t="s">
        <v>79</v>
      </c>
      <c r="AY196" s="19" t="s">
        <v>141</v>
      </c>
      <c r="BE196" s="232">
        <f>IF(N196="základní",J196,0)</f>
        <v>0</v>
      </c>
      <c r="BF196" s="232">
        <f>IF(N196="snížená",J196,0)</f>
        <v>0</v>
      </c>
      <c r="BG196" s="232">
        <f>IF(N196="zákl. přenesená",J196,0)</f>
        <v>0</v>
      </c>
      <c r="BH196" s="232">
        <f>IF(N196="sníž. přenesená",J196,0)</f>
        <v>0</v>
      </c>
      <c r="BI196" s="232">
        <f>IF(N196="nulová",J196,0)</f>
        <v>0</v>
      </c>
      <c r="BJ196" s="19" t="s">
        <v>77</v>
      </c>
      <c r="BK196" s="232">
        <f>ROUND(I196*H196,2)</f>
        <v>0</v>
      </c>
      <c r="BL196" s="19" t="s">
        <v>161</v>
      </c>
      <c r="BM196" s="231" t="s">
        <v>696</v>
      </c>
    </row>
    <row r="197" s="2" customFormat="1">
      <c r="A197" s="40"/>
      <c r="B197" s="41"/>
      <c r="C197" s="42"/>
      <c r="D197" s="235" t="s">
        <v>199</v>
      </c>
      <c r="E197" s="42"/>
      <c r="F197" s="250" t="s">
        <v>697</v>
      </c>
      <c r="G197" s="42"/>
      <c r="H197" s="42"/>
      <c r="I197" s="138"/>
      <c r="J197" s="42"/>
      <c r="K197" s="42"/>
      <c r="L197" s="46"/>
      <c r="M197" s="251"/>
      <c r="N197" s="252"/>
      <c r="O197" s="86"/>
      <c r="P197" s="86"/>
      <c r="Q197" s="86"/>
      <c r="R197" s="86"/>
      <c r="S197" s="86"/>
      <c r="T197" s="87"/>
      <c r="U197" s="40"/>
      <c r="V197" s="40"/>
      <c r="W197" s="40"/>
      <c r="X197" s="40"/>
      <c r="Y197" s="40"/>
      <c r="Z197" s="40"/>
      <c r="AA197" s="40"/>
      <c r="AB197" s="40"/>
      <c r="AC197" s="40"/>
      <c r="AD197" s="40"/>
      <c r="AE197" s="40"/>
      <c r="AT197" s="19" t="s">
        <v>199</v>
      </c>
      <c r="AU197" s="19" t="s">
        <v>79</v>
      </c>
    </row>
    <row r="198" s="13" customFormat="1">
      <c r="A198" s="13"/>
      <c r="B198" s="233"/>
      <c r="C198" s="234"/>
      <c r="D198" s="235" t="s">
        <v>170</v>
      </c>
      <c r="E198" s="236" t="s">
        <v>19</v>
      </c>
      <c r="F198" s="237" t="s">
        <v>698</v>
      </c>
      <c r="G198" s="234"/>
      <c r="H198" s="238">
        <v>3</v>
      </c>
      <c r="I198" s="239"/>
      <c r="J198" s="234"/>
      <c r="K198" s="234"/>
      <c r="L198" s="240"/>
      <c r="M198" s="241"/>
      <c r="N198" s="242"/>
      <c r="O198" s="242"/>
      <c r="P198" s="242"/>
      <c r="Q198" s="242"/>
      <c r="R198" s="242"/>
      <c r="S198" s="242"/>
      <c r="T198" s="243"/>
      <c r="U198" s="13"/>
      <c r="V198" s="13"/>
      <c r="W198" s="13"/>
      <c r="X198" s="13"/>
      <c r="Y198" s="13"/>
      <c r="Z198" s="13"/>
      <c r="AA198" s="13"/>
      <c r="AB198" s="13"/>
      <c r="AC198" s="13"/>
      <c r="AD198" s="13"/>
      <c r="AE198" s="13"/>
      <c r="AT198" s="244" t="s">
        <v>170</v>
      </c>
      <c r="AU198" s="244" t="s">
        <v>79</v>
      </c>
      <c r="AV198" s="13" t="s">
        <v>79</v>
      </c>
      <c r="AW198" s="13" t="s">
        <v>31</v>
      </c>
      <c r="AX198" s="13" t="s">
        <v>69</v>
      </c>
      <c r="AY198" s="244" t="s">
        <v>141</v>
      </c>
    </row>
    <row r="199" s="13" customFormat="1">
      <c r="A199" s="13"/>
      <c r="B199" s="233"/>
      <c r="C199" s="234"/>
      <c r="D199" s="235" t="s">
        <v>170</v>
      </c>
      <c r="E199" s="236" t="s">
        <v>19</v>
      </c>
      <c r="F199" s="237" t="s">
        <v>699</v>
      </c>
      <c r="G199" s="234"/>
      <c r="H199" s="238">
        <v>3</v>
      </c>
      <c r="I199" s="239"/>
      <c r="J199" s="234"/>
      <c r="K199" s="234"/>
      <c r="L199" s="240"/>
      <c r="M199" s="241"/>
      <c r="N199" s="242"/>
      <c r="O199" s="242"/>
      <c r="P199" s="242"/>
      <c r="Q199" s="242"/>
      <c r="R199" s="242"/>
      <c r="S199" s="242"/>
      <c r="T199" s="243"/>
      <c r="U199" s="13"/>
      <c r="V199" s="13"/>
      <c r="W199" s="13"/>
      <c r="X199" s="13"/>
      <c r="Y199" s="13"/>
      <c r="Z199" s="13"/>
      <c r="AA199" s="13"/>
      <c r="AB199" s="13"/>
      <c r="AC199" s="13"/>
      <c r="AD199" s="13"/>
      <c r="AE199" s="13"/>
      <c r="AT199" s="244" t="s">
        <v>170</v>
      </c>
      <c r="AU199" s="244" t="s">
        <v>79</v>
      </c>
      <c r="AV199" s="13" t="s">
        <v>79</v>
      </c>
      <c r="AW199" s="13" t="s">
        <v>31</v>
      </c>
      <c r="AX199" s="13" t="s">
        <v>69</v>
      </c>
      <c r="AY199" s="244" t="s">
        <v>141</v>
      </c>
    </row>
    <row r="200" s="13" customFormat="1">
      <c r="A200" s="13"/>
      <c r="B200" s="233"/>
      <c r="C200" s="234"/>
      <c r="D200" s="235" t="s">
        <v>170</v>
      </c>
      <c r="E200" s="236" t="s">
        <v>19</v>
      </c>
      <c r="F200" s="237" t="s">
        <v>700</v>
      </c>
      <c r="G200" s="234"/>
      <c r="H200" s="238">
        <v>12</v>
      </c>
      <c r="I200" s="239"/>
      <c r="J200" s="234"/>
      <c r="K200" s="234"/>
      <c r="L200" s="240"/>
      <c r="M200" s="241"/>
      <c r="N200" s="242"/>
      <c r="O200" s="242"/>
      <c r="P200" s="242"/>
      <c r="Q200" s="242"/>
      <c r="R200" s="242"/>
      <c r="S200" s="242"/>
      <c r="T200" s="243"/>
      <c r="U200" s="13"/>
      <c r="V200" s="13"/>
      <c r="W200" s="13"/>
      <c r="X200" s="13"/>
      <c r="Y200" s="13"/>
      <c r="Z200" s="13"/>
      <c r="AA200" s="13"/>
      <c r="AB200" s="13"/>
      <c r="AC200" s="13"/>
      <c r="AD200" s="13"/>
      <c r="AE200" s="13"/>
      <c r="AT200" s="244" t="s">
        <v>170</v>
      </c>
      <c r="AU200" s="244" t="s">
        <v>79</v>
      </c>
      <c r="AV200" s="13" t="s">
        <v>79</v>
      </c>
      <c r="AW200" s="13" t="s">
        <v>31</v>
      </c>
      <c r="AX200" s="13" t="s">
        <v>69</v>
      </c>
      <c r="AY200" s="244" t="s">
        <v>141</v>
      </c>
    </row>
    <row r="201" s="15" customFormat="1">
      <c r="A201" s="15"/>
      <c r="B201" s="263"/>
      <c r="C201" s="264"/>
      <c r="D201" s="235" t="s">
        <v>170</v>
      </c>
      <c r="E201" s="265" t="s">
        <v>19</v>
      </c>
      <c r="F201" s="266" t="s">
        <v>233</v>
      </c>
      <c r="G201" s="264"/>
      <c r="H201" s="267">
        <v>18</v>
      </c>
      <c r="I201" s="268"/>
      <c r="J201" s="264"/>
      <c r="K201" s="264"/>
      <c r="L201" s="269"/>
      <c r="M201" s="270"/>
      <c r="N201" s="271"/>
      <c r="O201" s="271"/>
      <c r="P201" s="271"/>
      <c r="Q201" s="271"/>
      <c r="R201" s="271"/>
      <c r="S201" s="271"/>
      <c r="T201" s="272"/>
      <c r="U201" s="15"/>
      <c r="V201" s="15"/>
      <c r="W201" s="15"/>
      <c r="X201" s="15"/>
      <c r="Y201" s="15"/>
      <c r="Z201" s="15"/>
      <c r="AA201" s="15"/>
      <c r="AB201" s="15"/>
      <c r="AC201" s="15"/>
      <c r="AD201" s="15"/>
      <c r="AE201" s="15"/>
      <c r="AT201" s="273" t="s">
        <v>170</v>
      </c>
      <c r="AU201" s="273" t="s">
        <v>79</v>
      </c>
      <c r="AV201" s="15" t="s">
        <v>161</v>
      </c>
      <c r="AW201" s="15" t="s">
        <v>31</v>
      </c>
      <c r="AX201" s="15" t="s">
        <v>77</v>
      </c>
      <c r="AY201" s="273" t="s">
        <v>141</v>
      </c>
    </row>
    <row r="202" s="2" customFormat="1" ht="16.5" customHeight="1">
      <c r="A202" s="40"/>
      <c r="B202" s="41"/>
      <c r="C202" s="277" t="s">
        <v>550</v>
      </c>
      <c r="D202" s="277" t="s">
        <v>379</v>
      </c>
      <c r="E202" s="278" t="s">
        <v>701</v>
      </c>
      <c r="F202" s="279" t="s">
        <v>702</v>
      </c>
      <c r="G202" s="280" t="s">
        <v>692</v>
      </c>
      <c r="H202" s="281">
        <v>18</v>
      </c>
      <c r="I202" s="282"/>
      <c r="J202" s="283">
        <f>ROUND(I202*H202,2)</f>
        <v>0</v>
      </c>
      <c r="K202" s="279" t="s">
        <v>19</v>
      </c>
      <c r="L202" s="284"/>
      <c r="M202" s="285" t="s">
        <v>19</v>
      </c>
      <c r="N202" s="286" t="s">
        <v>40</v>
      </c>
      <c r="O202" s="86"/>
      <c r="P202" s="229">
        <f>O202*H202</f>
        <v>0</v>
      </c>
      <c r="Q202" s="229">
        <v>0</v>
      </c>
      <c r="R202" s="229">
        <f>Q202*H202</f>
        <v>0</v>
      </c>
      <c r="S202" s="229">
        <v>0</v>
      </c>
      <c r="T202" s="230">
        <f>S202*H202</f>
        <v>0</v>
      </c>
      <c r="U202" s="40"/>
      <c r="V202" s="40"/>
      <c r="W202" s="40"/>
      <c r="X202" s="40"/>
      <c r="Y202" s="40"/>
      <c r="Z202" s="40"/>
      <c r="AA202" s="40"/>
      <c r="AB202" s="40"/>
      <c r="AC202" s="40"/>
      <c r="AD202" s="40"/>
      <c r="AE202" s="40"/>
      <c r="AR202" s="231" t="s">
        <v>238</v>
      </c>
      <c r="AT202" s="231" t="s">
        <v>379</v>
      </c>
      <c r="AU202" s="231" t="s">
        <v>79</v>
      </c>
      <c r="AY202" s="19" t="s">
        <v>141</v>
      </c>
      <c r="BE202" s="232">
        <f>IF(N202="základní",J202,0)</f>
        <v>0</v>
      </c>
      <c r="BF202" s="232">
        <f>IF(N202="snížená",J202,0)</f>
        <v>0</v>
      </c>
      <c r="BG202" s="232">
        <f>IF(N202="zákl. přenesená",J202,0)</f>
        <v>0</v>
      </c>
      <c r="BH202" s="232">
        <f>IF(N202="sníž. přenesená",J202,0)</f>
        <v>0</v>
      </c>
      <c r="BI202" s="232">
        <f>IF(N202="nulová",J202,0)</f>
        <v>0</v>
      </c>
      <c r="BJ202" s="19" t="s">
        <v>77</v>
      </c>
      <c r="BK202" s="232">
        <f>ROUND(I202*H202,2)</f>
        <v>0</v>
      </c>
      <c r="BL202" s="19" t="s">
        <v>161</v>
      </c>
      <c r="BM202" s="231" t="s">
        <v>703</v>
      </c>
    </row>
    <row r="203" s="13" customFormat="1">
      <c r="A203" s="13"/>
      <c r="B203" s="233"/>
      <c r="C203" s="234"/>
      <c r="D203" s="235" t="s">
        <v>170</v>
      </c>
      <c r="E203" s="236" t="s">
        <v>19</v>
      </c>
      <c r="F203" s="237" t="s">
        <v>698</v>
      </c>
      <c r="G203" s="234"/>
      <c r="H203" s="238">
        <v>3</v>
      </c>
      <c r="I203" s="239"/>
      <c r="J203" s="234"/>
      <c r="K203" s="234"/>
      <c r="L203" s="240"/>
      <c r="M203" s="241"/>
      <c r="N203" s="242"/>
      <c r="O203" s="242"/>
      <c r="P203" s="242"/>
      <c r="Q203" s="242"/>
      <c r="R203" s="242"/>
      <c r="S203" s="242"/>
      <c r="T203" s="243"/>
      <c r="U203" s="13"/>
      <c r="V203" s="13"/>
      <c r="W203" s="13"/>
      <c r="X203" s="13"/>
      <c r="Y203" s="13"/>
      <c r="Z203" s="13"/>
      <c r="AA203" s="13"/>
      <c r="AB203" s="13"/>
      <c r="AC203" s="13"/>
      <c r="AD203" s="13"/>
      <c r="AE203" s="13"/>
      <c r="AT203" s="244" t="s">
        <v>170</v>
      </c>
      <c r="AU203" s="244" t="s">
        <v>79</v>
      </c>
      <c r="AV203" s="13" t="s">
        <v>79</v>
      </c>
      <c r="AW203" s="13" t="s">
        <v>31</v>
      </c>
      <c r="AX203" s="13" t="s">
        <v>69</v>
      </c>
      <c r="AY203" s="244" t="s">
        <v>141</v>
      </c>
    </row>
    <row r="204" s="13" customFormat="1">
      <c r="A204" s="13"/>
      <c r="B204" s="233"/>
      <c r="C204" s="234"/>
      <c r="D204" s="235" t="s">
        <v>170</v>
      </c>
      <c r="E204" s="236" t="s">
        <v>19</v>
      </c>
      <c r="F204" s="237" t="s">
        <v>699</v>
      </c>
      <c r="G204" s="234"/>
      <c r="H204" s="238">
        <v>3</v>
      </c>
      <c r="I204" s="239"/>
      <c r="J204" s="234"/>
      <c r="K204" s="234"/>
      <c r="L204" s="240"/>
      <c r="M204" s="241"/>
      <c r="N204" s="242"/>
      <c r="O204" s="242"/>
      <c r="P204" s="242"/>
      <c r="Q204" s="242"/>
      <c r="R204" s="242"/>
      <c r="S204" s="242"/>
      <c r="T204" s="243"/>
      <c r="U204" s="13"/>
      <c r="V204" s="13"/>
      <c r="W204" s="13"/>
      <c r="X204" s="13"/>
      <c r="Y204" s="13"/>
      <c r="Z204" s="13"/>
      <c r="AA204" s="13"/>
      <c r="AB204" s="13"/>
      <c r="AC204" s="13"/>
      <c r="AD204" s="13"/>
      <c r="AE204" s="13"/>
      <c r="AT204" s="244" t="s">
        <v>170</v>
      </c>
      <c r="AU204" s="244" t="s">
        <v>79</v>
      </c>
      <c r="AV204" s="13" t="s">
        <v>79</v>
      </c>
      <c r="AW204" s="13" t="s">
        <v>31</v>
      </c>
      <c r="AX204" s="13" t="s">
        <v>69</v>
      </c>
      <c r="AY204" s="244" t="s">
        <v>141</v>
      </c>
    </row>
    <row r="205" s="13" customFormat="1">
      <c r="A205" s="13"/>
      <c r="B205" s="233"/>
      <c r="C205" s="234"/>
      <c r="D205" s="235" t="s">
        <v>170</v>
      </c>
      <c r="E205" s="236" t="s">
        <v>19</v>
      </c>
      <c r="F205" s="237" t="s">
        <v>700</v>
      </c>
      <c r="G205" s="234"/>
      <c r="H205" s="238">
        <v>12</v>
      </c>
      <c r="I205" s="239"/>
      <c r="J205" s="234"/>
      <c r="K205" s="234"/>
      <c r="L205" s="240"/>
      <c r="M205" s="241"/>
      <c r="N205" s="242"/>
      <c r="O205" s="242"/>
      <c r="P205" s="242"/>
      <c r="Q205" s="242"/>
      <c r="R205" s="242"/>
      <c r="S205" s="242"/>
      <c r="T205" s="243"/>
      <c r="U205" s="13"/>
      <c r="V205" s="13"/>
      <c r="W205" s="13"/>
      <c r="X205" s="13"/>
      <c r="Y205" s="13"/>
      <c r="Z205" s="13"/>
      <c r="AA205" s="13"/>
      <c r="AB205" s="13"/>
      <c r="AC205" s="13"/>
      <c r="AD205" s="13"/>
      <c r="AE205" s="13"/>
      <c r="AT205" s="244" t="s">
        <v>170</v>
      </c>
      <c r="AU205" s="244" t="s">
        <v>79</v>
      </c>
      <c r="AV205" s="13" t="s">
        <v>79</v>
      </c>
      <c r="AW205" s="13" t="s">
        <v>31</v>
      </c>
      <c r="AX205" s="13" t="s">
        <v>69</v>
      </c>
      <c r="AY205" s="244" t="s">
        <v>141</v>
      </c>
    </row>
    <row r="206" s="15" customFormat="1">
      <c r="A206" s="15"/>
      <c r="B206" s="263"/>
      <c r="C206" s="264"/>
      <c r="D206" s="235" t="s">
        <v>170</v>
      </c>
      <c r="E206" s="265" t="s">
        <v>19</v>
      </c>
      <c r="F206" s="266" t="s">
        <v>233</v>
      </c>
      <c r="G206" s="264"/>
      <c r="H206" s="267">
        <v>18</v>
      </c>
      <c r="I206" s="268"/>
      <c r="J206" s="264"/>
      <c r="K206" s="264"/>
      <c r="L206" s="269"/>
      <c r="M206" s="270"/>
      <c r="N206" s="271"/>
      <c r="O206" s="271"/>
      <c r="P206" s="271"/>
      <c r="Q206" s="271"/>
      <c r="R206" s="271"/>
      <c r="S206" s="271"/>
      <c r="T206" s="272"/>
      <c r="U206" s="15"/>
      <c r="V206" s="15"/>
      <c r="W206" s="15"/>
      <c r="X206" s="15"/>
      <c r="Y206" s="15"/>
      <c r="Z206" s="15"/>
      <c r="AA206" s="15"/>
      <c r="AB206" s="15"/>
      <c r="AC206" s="15"/>
      <c r="AD206" s="15"/>
      <c r="AE206" s="15"/>
      <c r="AT206" s="273" t="s">
        <v>170</v>
      </c>
      <c r="AU206" s="273" t="s">
        <v>79</v>
      </c>
      <c r="AV206" s="15" t="s">
        <v>161</v>
      </c>
      <c r="AW206" s="15" t="s">
        <v>31</v>
      </c>
      <c r="AX206" s="15" t="s">
        <v>77</v>
      </c>
      <c r="AY206" s="273" t="s">
        <v>141</v>
      </c>
    </row>
    <row r="207" s="2" customFormat="1" ht="16.5" customHeight="1">
      <c r="A207" s="40"/>
      <c r="B207" s="41"/>
      <c r="C207" s="220" t="s">
        <v>556</v>
      </c>
      <c r="D207" s="220" t="s">
        <v>144</v>
      </c>
      <c r="E207" s="221" t="s">
        <v>704</v>
      </c>
      <c r="F207" s="222" t="s">
        <v>705</v>
      </c>
      <c r="G207" s="223" t="s">
        <v>224</v>
      </c>
      <c r="H207" s="224">
        <v>9.0530000000000008</v>
      </c>
      <c r="I207" s="225"/>
      <c r="J207" s="226">
        <f>ROUND(I207*H207,2)</f>
        <v>0</v>
      </c>
      <c r="K207" s="222" t="s">
        <v>19</v>
      </c>
      <c r="L207" s="46"/>
      <c r="M207" s="227" t="s">
        <v>19</v>
      </c>
      <c r="N207" s="228" t="s">
        <v>40</v>
      </c>
      <c r="O207" s="86"/>
      <c r="P207" s="229">
        <f>O207*H207</f>
        <v>0</v>
      </c>
      <c r="Q207" s="229">
        <v>0</v>
      </c>
      <c r="R207" s="229">
        <f>Q207*H207</f>
        <v>0</v>
      </c>
      <c r="S207" s="229">
        <v>0</v>
      </c>
      <c r="T207" s="230">
        <f>S207*H207</f>
        <v>0</v>
      </c>
      <c r="U207" s="40"/>
      <c r="V207" s="40"/>
      <c r="W207" s="40"/>
      <c r="X207" s="40"/>
      <c r="Y207" s="40"/>
      <c r="Z207" s="40"/>
      <c r="AA207" s="40"/>
      <c r="AB207" s="40"/>
      <c r="AC207" s="40"/>
      <c r="AD207" s="40"/>
      <c r="AE207" s="40"/>
      <c r="AR207" s="231" t="s">
        <v>161</v>
      </c>
      <c r="AT207" s="231" t="s">
        <v>144</v>
      </c>
      <c r="AU207" s="231" t="s">
        <v>79</v>
      </c>
      <c r="AY207" s="19" t="s">
        <v>141</v>
      </c>
      <c r="BE207" s="232">
        <f>IF(N207="základní",J207,0)</f>
        <v>0</v>
      </c>
      <c r="BF207" s="232">
        <f>IF(N207="snížená",J207,0)</f>
        <v>0</v>
      </c>
      <c r="BG207" s="232">
        <f>IF(N207="zákl. přenesená",J207,0)</f>
        <v>0</v>
      </c>
      <c r="BH207" s="232">
        <f>IF(N207="sníž. přenesená",J207,0)</f>
        <v>0</v>
      </c>
      <c r="BI207" s="232">
        <f>IF(N207="nulová",J207,0)</f>
        <v>0</v>
      </c>
      <c r="BJ207" s="19" t="s">
        <v>77</v>
      </c>
      <c r="BK207" s="232">
        <f>ROUND(I207*H207,2)</f>
        <v>0</v>
      </c>
      <c r="BL207" s="19" t="s">
        <v>161</v>
      </c>
      <c r="BM207" s="231" t="s">
        <v>706</v>
      </c>
    </row>
    <row r="208" s="14" customFormat="1">
      <c r="A208" s="14"/>
      <c r="B208" s="253"/>
      <c r="C208" s="254"/>
      <c r="D208" s="235" t="s">
        <v>170</v>
      </c>
      <c r="E208" s="255" t="s">
        <v>19</v>
      </c>
      <c r="F208" s="256" t="s">
        <v>707</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170</v>
      </c>
      <c r="AU208" s="262" t="s">
        <v>79</v>
      </c>
      <c r="AV208" s="14" t="s">
        <v>77</v>
      </c>
      <c r="AW208" s="14" t="s">
        <v>31</v>
      </c>
      <c r="AX208" s="14" t="s">
        <v>69</v>
      </c>
      <c r="AY208" s="262" t="s">
        <v>141</v>
      </c>
    </row>
    <row r="209" s="14" customFormat="1">
      <c r="A209" s="14"/>
      <c r="B209" s="253"/>
      <c r="C209" s="254"/>
      <c r="D209" s="235" t="s">
        <v>170</v>
      </c>
      <c r="E209" s="255" t="s">
        <v>19</v>
      </c>
      <c r="F209" s="256" t="s">
        <v>708</v>
      </c>
      <c r="G209" s="254"/>
      <c r="H209" s="255" t="s">
        <v>19</v>
      </c>
      <c r="I209" s="257"/>
      <c r="J209" s="254"/>
      <c r="K209" s="254"/>
      <c r="L209" s="258"/>
      <c r="M209" s="259"/>
      <c r="N209" s="260"/>
      <c r="O209" s="260"/>
      <c r="P209" s="260"/>
      <c r="Q209" s="260"/>
      <c r="R209" s="260"/>
      <c r="S209" s="260"/>
      <c r="T209" s="261"/>
      <c r="U209" s="14"/>
      <c r="V209" s="14"/>
      <c r="W209" s="14"/>
      <c r="X209" s="14"/>
      <c r="Y209" s="14"/>
      <c r="Z209" s="14"/>
      <c r="AA209" s="14"/>
      <c r="AB209" s="14"/>
      <c r="AC209" s="14"/>
      <c r="AD209" s="14"/>
      <c r="AE209" s="14"/>
      <c r="AT209" s="262" t="s">
        <v>170</v>
      </c>
      <c r="AU209" s="262" t="s">
        <v>79</v>
      </c>
      <c r="AV209" s="14" t="s">
        <v>77</v>
      </c>
      <c r="AW209" s="14" t="s">
        <v>31</v>
      </c>
      <c r="AX209" s="14" t="s">
        <v>69</v>
      </c>
      <c r="AY209" s="262" t="s">
        <v>141</v>
      </c>
    </row>
    <row r="210" s="14" customFormat="1">
      <c r="A210" s="14"/>
      <c r="B210" s="253"/>
      <c r="C210" s="254"/>
      <c r="D210" s="235" t="s">
        <v>170</v>
      </c>
      <c r="E210" s="255" t="s">
        <v>19</v>
      </c>
      <c r="F210" s="256" t="s">
        <v>709</v>
      </c>
      <c r="G210" s="254"/>
      <c r="H210" s="255" t="s">
        <v>19</v>
      </c>
      <c r="I210" s="257"/>
      <c r="J210" s="254"/>
      <c r="K210" s="254"/>
      <c r="L210" s="258"/>
      <c r="M210" s="259"/>
      <c r="N210" s="260"/>
      <c r="O210" s="260"/>
      <c r="P210" s="260"/>
      <c r="Q210" s="260"/>
      <c r="R210" s="260"/>
      <c r="S210" s="260"/>
      <c r="T210" s="261"/>
      <c r="U210" s="14"/>
      <c r="V210" s="14"/>
      <c r="W210" s="14"/>
      <c r="X210" s="14"/>
      <c r="Y210" s="14"/>
      <c r="Z210" s="14"/>
      <c r="AA210" s="14"/>
      <c r="AB210" s="14"/>
      <c r="AC210" s="14"/>
      <c r="AD210" s="14"/>
      <c r="AE210" s="14"/>
      <c r="AT210" s="262" t="s">
        <v>170</v>
      </c>
      <c r="AU210" s="262" t="s">
        <v>79</v>
      </c>
      <c r="AV210" s="14" t="s">
        <v>77</v>
      </c>
      <c r="AW210" s="14" t="s">
        <v>31</v>
      </c>
      <c r="AX210" s="14" t="s">
        <v>69</v>
      </c>
      <c r="AY210" s="262" t="s">
        <v>141</v>
      </c>
    </row>
    <row r="211" s="14" customFormat="1">
      <c r="A211" s="14"/>
      <c r="B211" s="253"/>
      <c r="C211" s="254"/>
      <c r="D211" s="235" t="s">
        <v>170</v>
      </c>
      <c r="E211" s="255" t="s">
        <v>19</v>
      </c>
      <c r="F211" s="256" t="s">
        <v>710</v>
      </c>
      <c r="G211" s="254"/>
      <c r="H211" s="255" t="s">
        <v>19</v>
      </c>
      <c r="I211" s="257"/>
      <c r="J211" s="254"/>
      <c r="K211" s="254"/>
      <c r="L211" s="258"/>
      <c r="M211" s="259"/>
      <c r="N211" s="260"/>
      <c r="O211" s="260"/>
      <c r="P211" s="260"/>
      <c r="Q211" s="260"/>
      <c r="R211" s="260"/>
      <c r="S211" s="260"/>
      <c r="T211" s="261"/>
      <c r="U211" s="14"/>
      <c r="V211" s="14"/>
      <c r="W211" s="14"/>
      <c r="X211" s="14"/>
      <c r="Y211" s="14"/>
      <c r="Z211" s="14"/>
      <c r="AA211" s="14"/>
      <c r="AB211" s="14"/>
      <c r="AC211" s="14"/>
      <c r="AD211" s="14"/>
      <c r="AE211" s="14"/>
      <c r="AT211" s="262" t="s">
        <v>170</v>
      </c>
      <c r="AU211" s="262" t="s">
        <v>79</v>
      </c>
      <c r="AV211" s="14" t="s">
        <v>77</v>
      </c>
      <c r="AW211" s="14" t="s">
        <v>31</v>
      </c>
      <c r="AX211" s="14" t="s">
        <v>69</v>
      </c>
      <c r="AY211" s="262" t="s">
        <v>141</v>
      </c>
    </row>
    <row r="212" s="14" customFormat="1">
      <c r="A212" s="14"/>
      <c r="B212" s="253"/>
      <c r="C212" s="254"/>
      <c r="D212" s="235" t="s">
        <v>170</v>
      </c>
      <c r="E212" s="255" t="s">
        <v>19</v>
      </c>
      <c r="F212" s="256" t="s">
        <v>711</v>
      </c>
      <c r="G212" s="254"/>
      <c r="H212" s="255" t="s">
        <v>19</v>
      </c>
      <c r="I212" s="257"/>
      <c r="J212" s="254"/>
      <c r="K212" s="254"/>
      <c r="L212" s="258"/>
      <c r="M212" s="259"/>
      <c r="N212" s="260"/>
      <c r="O212" s="260"/>
      <c r="P212" s="260"/>
      <c r="Q212" s="260"/>
      <c r="R212" s="260"/>
      <c r="S212" s="260"/>
      <c r="T212" s="261"/>
      <c r="U212" s="14"/>
      <c r="V212" s="14"/>
      <c r="W212" s="14"/>
      <c r="X212" s="14"/>
      <c r="Y212" s="14"/>
      <c r="Z212" s="14"/>
      <c r="AA212" s="14"/>
      <c r="AB212" s="14"/>
      <c r="AC212" s="14"/>
      <c r="AD212" s="14"/>
      <c r="AE212" s="14"/>
      <c r="AT212" s="262" t="s">
        <v>170</v>
      </c>
      <c r="AU212" s="262" t="s">
        <v>79</v>
      </c>
      <c r="AV212" s="14" t="s">
        <v>77</v>
      </c>
      <c r="AW212" s="14" t="s">
        <v>31</v>
      </c>
      <c r="AX212" s="14" t="s">
        <v>69</v>
      </c>
      <c r="AY212" s="262" t="s">
        <v>141</v>
      </c>
    </row>
    <row r="213" s="13" customFormat="1">
      <c r="A213" s="13"/>
      <c r="B213" s="233"/>
      <c r="C213" s="234"/>
      <c r="D213" s="235" t="s">
        <v>170</v>
      </c>
      <c r="E213" s="236" t="s">
        <v>19</v>
      </c>
      <c r="F213" s="237" t="s">
        <v>712</v>
      </c>
      <c r="G213" s="234"/>
      <c r="H213" s="238">
        <v>9.0530000000000008</v>
      </c>
      <c r="I213" s="239"/>
      <c r="J213" s="234"/>
      <c r="K213" s="234"/>
      <c r="L213" s="240"/>
      <c r="M213" s="241"/>
      <c r="N213" s="242"/>
      <c r="O213" s="242"/>
      <c r="P213" s="242"/>
      <c r="Q213" s="242"/>
      <c r="R213" s="242"/>
      <c r="S213" s="242"/>
      <c r="T213" s="243"/>
      <c r="U213" s="13"/>
      <c r="V213" s="13"/>
      <c r="W213" s="13"/>
      <c r="X213" s="13"/>
      <c r="Y213" s="13"/>
      <c r="Z213" s="13"/>
      <c r="AA213" s="13"/>
      <c r="AB213" s="13"/>
      <c r="AC213" s="13"/>
      <c r="AD213" s="13"/>
      <c r="AE213" s="13"/>
      <c r="AT213" s="244" t="s">
        <v>170</v>
      </c>
      <c r="AU213" s="244" t="s">
        <v>79</v>
      </c>
      <c r="AV213" s="13" t="s">
        <v>79</v>
      </c>
      <c r="AW213" s="13" t="s">
        <v>31</v>
      </c>
      <c r="AX213" s="13" t="s">
        <v>77</v>
      </c>
      <c r="AY213" s="244" t="s">
        <v>141</v>
      </c>
    </row>
    <row r="214" s="2" customFormat="1" ht="16.5" customHeight="1">
      <c r="A214" s="40"/>
      <c r="B214" s="41"/>
      <c r="C214" s="220" t="s">
        <v>713</v>
      </c>
      <c r="D214" s="220" t="s">
        <v>144</v>
      </c>
      <c r="E214" s="221" t="s">
        <v>714</v>
      </c>
      <c r="F214" s="222" t="s">
        <v>715</v>
      </c>
      <c r="G214" s="223" t="s">
        <v>257</v>
      </c>
      <c r="H214" s="224">
        <v>0.90500000000000003</v>
      </c>
      <c r="I214" s="225"/>
      <c r="J214" s="226">
        <f>ROUND(I214*H214,2)</f>
        <v>0</v>
      </c>
      <c r="K214" s="222" t="s">
        <v>197</v>
      </c>
      <c r="L214" s="46"/>
      <c r="M214" s="227" t="s">
        <v>19</v>
      </c>
      <c r="N214" s="228" t="s">
        <v>40</v>
      </c>
      <c r="O214" s="86"/>
      <c r="P214" s="229">
        <f>O214*H214</f>
        <v>0</v>
      </c>
      <c r="Q214" s="229">
        <v>1.0595000000000001</v>
      </c>
      <c r="R214" s="229">
        <f>Q214*H214</f>
        <v>0.95884750000000007</v>
      </c>
      <c r="S214" s="229">
        <v>0</v>
      </c>
      <c r="T214" s="230">
        <f>S214*H214</f>
        <v>0</v>
      </c>
      <c r="U214" s="40"/>
      <c r="V214" s="40"/>
      <c r="W214" s="40"/>
      <c r="X214" s="40"/>
      <c r="Y214" s="40"/>
      <c r="Z214" s="40"/>
      <c r="AA214" s="40"/>
      <c r="AB214" s="40"/>
      <c r="AC214" s="40"/>
      <c r="AD214" s="40"/>
      <c r="AE214" s="40"/>
      <c r="AR214" s="231" t="s">
        <v>161</v>
      </c>
      <c r="AT214" s="231" t="s">
        <v>144</v>
      </c>
      <c r="AU214" s="231" t="s">
        <v>79</v>
      </c>
      <c r="AY214" s="19" t="s">
        <v>141</v>
      </c>
      <c r="BE214" s="232">
        <f>IF(N214="základní",J214,0)</f>
        <v>0</v>
      </c>
      <c r="BF214" s="232">
        <f>IF(N214="snížená",J214,0)</f>
        <v>0</v>
      </c>
      <c r="BG214" s="232">
        <f>IF(N214="zákl. přenesená",J214,0)</f>
        <v>0</v>
      </c>
      <c r="BH214" s="232">
        <f>IF(N214="sníž. přenesená",J214,0)</f>
        <v>0</v>
      </c>
      <c r="BI214" s="232">
        <f>IF(N214="nulová",J214,0)</f>
        <v>0</v>
      </c>
      <c r="BJ214" s="19" t="s">
        <v>77</v>
      </c>
      <c r="BK214" s="232">
        <f>ROUND(I214*H214,2)</f>
        <v>0</v>
      </c>
      <c r="BL214" s="19" t="s">
        <v>161</v>
      </c>
      <c r="BM214" s="231" t="s">
        <v>716</v>
      </c>
    </row>
    <row r="215" s="2" customFormat="1">
      <c r="A215" s="40"/>
      <c r="B215" s="41"/>
      <c r="C215" s="42"/>
      <c r="D215" s="235" t="s">
        <v>199</v>
      </c>
      <c r="E215" s="42"/>
      <c r="F215" s="250" t="s">
        <v>689</v>
      </c>
      <c r="G215" s="42"/>
      <c r="H215" s="42"/>
      <c r="I215" s="138"/>
      <c r="J215" s="42"/>
      <c r="K215" s="42"/>
      <c r="L215" s="46"/>
      <c r="M215" s="251"/>
      <c r="N215" s="252"/>
      <c r="O215" s="86"/>
      <c r="P215" s="86"/>
      <c r="Q215" s="86"/>
      <c r="R215" s="86"/>
      <c r="S215" s="86"/>
      <c r="T215" s="87"/>
      <c r="U215" s="40"/>
      <c r="V215" s="40"/>
      <c r="W215" s="40"/>
      <c r="X215" s="40"/>
      <c r="Y215" s="40"/>
      <c r="Z215" s="40"/>
      <c r="AA215" s="40"/>
      <c r="AB215" s="40"/>
      <c r="AC215" s="40"/>
      <c r="AD215" s="40"/>
      <c r="AE215" s="40"/>
      <c r="AT215" s="19" t="s">
        <v>199</v>
      </c>
      <c r="AU215" s="19" t="s">
        <v>79</v>
      </c>
    </row>
    <row r="216" s="2" customFormat="1" ht="16.5" customHeight="1">
      <c r="A216" s="40"/>
      <c r="B216" s="41"/>
      <c r="C216" s="220" t="s">
        <v>717</v>
      </c>
      <c r="D216" s="220" t="s">
        <v>144</v>
      </c>
      <c r="E216" s="221" t="s">
        <v>718</v>
      </c>
      <c r="F216" s="222" t="s">
        <v>719</v>
      </c>
      <c r="G216" s="223" t="s">
        <v>196</v>
      </c>
      <c r="H216" s="224">
        <v>3.5190000000000001</v>
      </c>
      <c r="I216" s="225"/>
      <c r="J216" s="226">
        <f>ROUND(I216*H216,2)</f>
        <v>0</v>
      </c>
      <c r="K216" s="222" t="s">
        <v>197</v>
      </c>
      <c r="L216" s="46"/>
      <c r="M216" s="227" t="s">
        <v>19</v>
      </c>
      <c r="N216" s="228" t="s">
        <v>40</v>
      </c>
      <c r="O216" s="86"/>
      <c r="P216" s="229">
        <f>O216*H216</f>
        <v>0</v>
      </c>
      <c r="Q216" s="229">
        <v>0.02102</v>
      </c>
      <c r="R216" s="229">
        <f>Q216*H216</f>
        <v>0.073969380000000001</v>
      </c>
      <c r="S216" s="229">
        <v>0</v>
      </c>
      <c r="T216" s="230">
        <f>S216*H216</f>
        <v>0</v>
      </c>
      <c r="U216" s="40"/>
      <c r="V216" s="40"/>
      <c r="W216" s="40"/>
      <c r="X216" s="40"/>
      <c r="Y216" s="40"/>
      <c r="Z216" s="40"/>
      <c r="AA216" s="40"/>
      <c r="AB216" s="40"/>
      <c r="AC216" s="40"/>
      <c r="AD216" s="40"/>
      <c r="AE216" s="40"/>
      <c r="AR216" s="231" t="s">
        <v>161</v>
      </c>
      <c r="AT216" s="231" t="s">
        <v>144</v>
      </c>
      <c r="AU216" s="231" t="s">
        <v>79</v>
      </c>
      <c r="AY216" s="19" t="s">
        <v>141</v>
      </c>
      <c r="BE216" s="232">
        <f>IF(N216="základní",J216,0)</f>
        <v>0</v>
      </c>
      <c r="BF216" s="232">
        <f>IF(N216="snížená",J216,0)</f>
        <v>0</v>
      </c>
      <c r="BG216" s="232">
        <f>IF(N216="zákl. přenesená",J216,0)</f>
        <v>0</v>
      </c>
      <c r="BH216" s="232">
        <f>IF(N216="sníž. přenesená",J216,0)</f>
        <v>0</v>
      </c>
      <c r="BI216" s="232">
        <f>IF(N216="nulová",J216,0)</f>
        <v>0</v>
      </c>
      <c r="BJ216" s="19" t="s">
        <v>77</v>
      </c>
      <c r="BK216" s="232">
        <f>ROUND(I216*H216,2)</f>
        <v>0</v>
      </c>
      <c r="BL216" s="19" t="s">
        <v>161</v>
      </c>
      <c r="BM216" s="231" t="s">
        <v>720</v>
      </c>
    </row>
    <row r="217" s="2" customFormat="1">
      <c r="A217" s="40"/>
      <c r="B217" s="41"/>
      <c r="C217" s="42"/>
      <c r="D217" s="235" t="s">
        <v>199</v>
      </c>
      <c r="E217" s="42"/>
      <c r="F217" s="250" t="s">
        <v>721</v>
      </c>
      <c r="G217" s="42"/>
      <c r="H217" s="42"/>
      <c r="I217" s="138"/>
      <c r="J217" s="42"/>
      <c r="K217" s="42"/>
      <c r="L217" s="46"/>
      <c r="M217" s="251"/>
      <c r="N217" s="252"/>
      <c r="O217" s="86"/>
      <c r="P217" s="86"/>
      <c r="Q217" s="86"/>
      <c r="R217" s="86"/>
      <c r="S217" s="86"/>
      <c r="T217" s="87"/>
      <c r="U217" s="40"/>
      <c r="V217" s="40"/>
      <c r="W217" s="40"/>
      <c r="X217" s="40"/>
      <c r="Y217" s="40"/>
      <c r="Z217" s="40"/>
      <c r="AA217" s="40"/>
      <c r="AB217" s="40"/>
      <c r="AC217" s="40"/>
      <c r="AD217" s="40"/>
      <c r="AE217" s="40"/>
      <c r="AT217" s="19" t="s">
        <v>199</v>
      </c>
      <c r="AU217" s="19" t="s">
        <v>79</v>
      </c>
    </row>
    <row r="218" s="13" customFormat="1">
      <c r="A218" s="13"/>
      <c r="B218" s="233"/>
      <c r="C218" s="234"/>
      <c r="D218" s="235" t="s">
        <v>170</v>
      </c>
      <c r="E218" s="236" t="s">
        <v>19</v>
      </c>
      <c r="F218" s="237" t="s">
        <v>722</v>
      </c>
      <c r="G218" s="234"/>
      <c r="H218" s="238">
        <v>0.182</v>
      </c>
      <c r="I218" s="239"/>
      <c r="J218" s="234"/>
      <c r="K218" s="234"/>
      <c r="L218" s="240"/>
      <c r="M218" s="241"/>
      <c r="N218" s="242"/>
      <c r="O218" s="242"/>
      <c r="P218" s="242"/>
      <c r="Q218" s="242"/>
      <c r="R218" s="242"/>
      <c r="S218" s="242"/>
      <c r="T218" s="243"/>
      <c r="U218" s="13"/>
      <c r="V218" s="13"/>
      <c r="W218" s="13"/>
      <c r="X218" s="13"/>
      <c r="Y218" s="13"/>
      <c r="Z218" s="13"/>
      <c r="AA218" s="13"/>
      <c r="AB218" s="13"/>
      <c r="AC218" s="13"/>
      <c r="AD218" s="13"/>
      <c r="AE218" s="13"/>
      <c r="AT218" s="244" t="s">
        <v>170</v>
      </c>
      <c r="AU218" s="244" t="s">
        <v>79</v>
      </c>
      <c r="AV218" s="13" t="s">
        <v>79</v>
      </c>
      <c r="AW218" s="13" t="s">
        <v>31</v>
      </c>
      <c r="AX218" s="13" t="s">
        <v>69</v>
      </c>
      <c r="AY218" s="244" t="s">
        <v>141</v>
      </c>
    </row>
    <row r="219" s="13" customFormat="1">
      <c r="A219" s="13"/>
      <c r="B219" s="233"/>
      <c r="C219" s="234"/>
      <c r="D219" s="235" t="s">
        <v>170</v>
      </c>
      <c r="E219" s="236" t="s">
        <v>19</v>
      </c>
      <c r="F219" s="237" t="s">
        <v>723</v>
      </c>
      <c r="G219" s="234"/>
      <c r="H219" s="238">
        <v>0.182</v>
      </c>
      <c r="I219" s="239"/>
      <c r="J219" s="234"/>
      <c r="K219" s="234"/>
      <c r="L219" s="240"/>
      <c r="M219" s="241"/>
      <c r="N219" s="242"/>
      <c r="O219" s="242"/>
      <c r="P219" s="242"/>
      <c r="Q219" s="242"/>
      <c r="R219" s="242"/>
      <c r="S219" s="242"/>
      <c r="T219" s="243"/>
      <c r="U219" s="13"/>
      <c r="V219" s="13"/>
      <c r="W219" s="13"/>
      <c r="X219" s="13"/>
      <c r="Y219" s="13"/>
      <c r="Z219" s="13"/>
      <c r="AA219" s="13"/>
      <c r="AB219" s="13"/>
      <c r="AC219" s="13"/>
      <c r="AD219" s="13"/>
      <c r="AE219" s="13"/>
      <c r="AT219" s="244" t="s">
        <v>170</v>
      </c>
      <c r="AU219" s="244" t="s">
        <v>79</v>
      </c>
      <c r="AV219" s="13" t="s">
        <v>79</v>
      </c>
      <c r="AW219" s="13" t="s">
        <v>31</v>
      </c>
      <c r="AX219" s="13" t="s">
        <v>69</v>
      </c>
      <c r="AY219" s="244" t="s">
        <v>141</v>
      </c>
    </row>
    <row r="220" s="13" customFormat="1">
      <c r="A220" s="13"/>
      <c r="B220" s="233"/>
      <c r="C220" s="234"/>
      <c r="D220" s="235" t="s">
        <v>170</v>
      </c>
      <c r="E220" s="236" t="s">
        <v>19</v>
      </c>
      <c r="F220" s="237" t="s">
        <v>724</v>
      </c>
      <c r="G220" s="234"/>
      <c r="H220" s="238">
        <v>0.182</v>
      </c>
      <c r="I220" s="239"/>
      <c r="J220" s="234"/>
      <c r="K220" s="234"/>
      <c r="L220" s="240"/>
      <c r="M220" s="241"/>
      <c r="N220" s="242"/>
      <c r="O220" s="242"/>
      <c r="P220" s="242"/>
      <c r="Q220" s="242"/>
      <c r="R220" s="242"/>
      <c r="S220" s="242"/>
      <c r="T220" s="243"/>
      <c r="U220" s="13"/>
      <c r="V220" s="13"/>
      <c r="W220" s="13"/>
      <c r="X220" s="13"/>
      <c r="Y220" s="13"/>
      <c r="Z220" s="13"/>
      <c r="AA220" s="13"/>
      <c r="AB220" s="13"/>
      <c r="AC220" s="13"/>
      <c r="AD220" s="13"/>
      <c r="AE220" s="13"/>
      <c r="AT220" s="244" t="s">
        <v>170</v>
      </c>
      <c r="AU220" s="244" t="s">
        <v>79</v>
      </c>
      <c r="AV220" s="13" t="s">
        <v>79</v>
      </c>
      <c r="AW220" s="13" t="s">
        <v>31</v>
      </c>
      <c r="AX220" s="13" t="s">
        <v>69</v>
      </c>
      <c r="AY220" s="244" t="s">
        <v>141</v>
      </c>
    </row>
    <row r="221" s="13" customFormat="1">
      <c r="A221" s="13"/>
      <c r="B221" s="233"/>
      <c r="C221" s="234"/>
      <c r="D221" s="235" t="s">
        <v>170</v>
      </c>
      <c r="E221" s="236" t="s">
        <v>19</v>
      </c>
      <c r="F221" s="237" t="s">
        <v>725</v>
      </c>
      <c r="G221" s="234"/>
      <c r="H221" s="238">
        <v>0.247</v>
      </c>
      <c r="I221" s="239"/>
      <c r="J221" s="234"/>
      <c r="K221" s="234"/>
      <c r="L221" s="240"/>
      <c r="M221" s="241"/>
      <c r="N221" s="242"/>
      <c r="O221" s="242"/>
      <c r="P221" s="242"/>
      <c r="Q221" s="242"/>
      <c r="R221" s="242"/>
      <c r="S221" s="242"/>
      <c r="T221" s="243"/>
      <c r="U221" s="13"/>
      <c r="V221" s="13"/>
      <c r="W221" s="13"/>
      <c r="X221" s="13"/>
      <c r="Y221" s="13"/>
      <c r="Z221" s="13"/>
      <c r="AA221" s="13"/>
      <c r="AB221" s="13"/>
      <c r="AC221" s="13"/>
      <c r="AD221" s="13"/>
      <c r="AE221" s="13"/>
      <c r="AT221" s="244" t="s">
        <v>170</v>
      </c>
      <c r="AU221" s="244" t="s">
        <v>79</v>
      </c>
      <c r="AV221" s="13" t="s">
        <v>79</v>
      </c>
      <c r="AW221" s="13" t="s">
        <v>31</v>
      </c>
      <c r="AX221" s="13" t="s">
        <v>69</v>
      </c>
      <c r="AY221" s="244" t="s">
        <v>141</v>
      </c>
    </row>
    <row r="222" s="13" customFormat="1">
      <c r="A222" s="13"/>
      <c r="B222" s="233"/>
      <c r="C222" s="234"/>
      <c r="D222" s="235" t="s">
        <v>170</v>
      </c>
      <c r="E222" s="236" t="s">
        <v>19</v>
      </c>
      <c r="F222" s="237" t="s">
        <v>726</v>
      </c>
      <c r="G222" s="234"/>
      <c r="H222" s="238">
        <v>0.247</v>
      </c>
      <c r="I222" s="239"/>
      <c r="J222" s="234"/>
      <c r="K222" s="234"/>
      <c r="L222" s="240"/>
      <c r="M222" s="241"/>
      <c r="N222" s="242"/>
      <c r="O222" s="242"/>
      <c r="P222" s="242"/>
      <c r="Q222" s="242"/>
      <c r="R222" s="242"/>
      <c r="S222" s="242"/>
      <c r="T222" s="243"/>
      <c r="U222" s="13"/>
      <c r="V222" s="13"/>
      <c r="W222" s="13"/>
      <c r="X222" s="13"/>
      <c r="Y222" s="13"/>
      <c r="Z222" s="13"/>
      <c r="AA222" s="13"/>
      <c r="AB222" s="13"/>
      <c r="AC222" s="13"/>
      <c r="AD222" s="13"/>
      <c r="AE222" s="13"/>
      <c r="AT222" s="244" t="s">
        <v>170</v>
      </c>
      <c r="AU222" s="244" t="s">
        <v>79</v>
      </c>
      <c r="AV222" s="13" t="s">
        <v>79</v>
      </c>
      <c r="AW222" s="13" t="s">
        <v>31</v>
      </c>
      <c r="AX222" s="13" t="s">
        <v>69</v>
      </c>
      <c r="AY222" s="244" t="s">
        <v>141</v>
      </c>
    </row>
    <row r="223" s="13" customFormat="1">
      <c r="A223" s="13"/>
      <c r="B223" s="233"/>
      <c r="C223" s="234"/>
      <c r="D223" s="235" t="s">
        <v>170</v>
      </c>
      <c r="E223" s="236" t="s">
        <v>19</v>
      </c>
      <c r="F223" s="237" t="s">
        <v>727</v>
      </c>
      <c r="G223" s="234"/>
      <c r="H223" s="238">
        <v>0.247</v>
      </c>
      <c r="I223" s="239"/>
      <c r="J223" s="234"/>
      <c r="K223" s="234"/>
      <c r="L223" s="240"/>
      <c r="M223" s="241"/>
      <c r="N223" s="242"/>
      <c r="O223" s="242"/>
      <c r="P223" s="242"/>
      <c r="Q223" s="242"/>
      <c r="R223" s="242"/>
      <c r="S223" s="242"/>
      <c r="T223" s="243"/>
      <c r="U223" s="13"/>
      <c r="V223" s="13"/>
      <c r="W223" s="13"/>
      <c r="X223" s="13"/>
      <c r="Y223" s="13"/>
      <c r="Z223" s="13"/>
      <c r="AA223" s="13"/>
      <c r="AB223" s="13"/>
      <c r="AC223" s="13"/>
      <c r="AD223" s="13"/>
      <c r="AE223" s="13"/>
      <c r="AT223" s="244" t="s">
        <v>170</v>
      </c>
      <c r="AU223" s="244" t="s">
        <v>79</v>
      </c>
      <c r="AV223" s="13" t="s">
        <v>79</v>
      </c>
      <c r="AW223" s="13" t="s">
        <v>31</v>
      </c>
      <c r="AX223" s="13" t="s">
        <v>69</v>
      </c>
      <c r="AY223" s="244" t="s">
        <v>141</v>
      </c>
    </row>
    <row r="224" s="13" customFormat="1">
      <c r="A224" s="13"/>
      <c r="B224" s="233"/>
      <c r="C224" s="234"/>
      <c r="D224" s="235" t="s">
        <v>170</v>
      </c>
      <c r="E224" s="236" t="s">
        <v>19</v>
      </c>
      <c r="F224" s="237" t="s">
        <v>728</v>
      </c>
      <c r="G224" s="234"/>
      <c r="H224" s="238">
        <v>0.182</v>
      </c>
      <c r="I224" s="239"/>
      <c r="J224" s="234"/>
      <c r="K224" s="234"/>
      <c r="L224" s="240"/>
      <c r="M224" s="241"/>
      <c r="N224" s="242"/>
      <c r="O224" s="242"/>
      <c r="P224" s="242"/>
      <c r="Q224" s="242"/>
      <c r="R224" s="242"/>
      <c r="S224" s="242"/>
      <c r="T224" s="243"/>
      <c r="U224" s="13"/>
      <c r="V224" s="13"/>
      <c r="W224" s="13"/>
      <c r="X224" s="13"/>
      <c r="Y224" s="13"/>
      <c r="Z224" s="13"/>
      <c r="AA224" s="13"/>
      <c r="AB224" s="13"/>
      <c r="AC224" s="13"/>
      <c r="AD224" s="13"/>
      <c r="AE224" s="13"/>
      <c r="AT224" s="244" t="s">
        <v>170</v>
      </c>
      <c r="AU224" s="244" t="s">
        <v>79</v>
      </c>
      <c r="AV224" s="13" t="s">
        <v>79</v>
      </c>
      <c r="AW224" s="13" t="s">
        <v>31</v>
      </c>
      <c r="AX224" s="13" t="s">
        <v>69</v>
      </c>
      <c r="AY224" s="244" t="s">
        <v>141</v>
      </c>
    </row>
    <row r="225" s="13" customFormat="1">
      <c r="A225" s="13"/>
      <c r="B225" s="233"/>
      <c r="C225" s="234"/>
      <c r="D225" s="235" t="s">
        <v>170</v>
      </c>
      <c r="E225" s="236" t="s">
        <v>19</v>
      </c>
      <c r="F225" s="237" t="s">
        <v>729</v>
      </c>
      <c r="G225" s="234"/>
      <c r="H225" s="238">
        <v>0.182</v>
      </c>
      <c r="I225" s="239"/>
      <c r="J225" s="234"/>
      <c r="K225" s="234"/>
      <c r="L225" s="240"/>
      <c r="M225" s="241"/>
      <c r="N225" s="242"/>
      <c r="O225" s="242"/>
      <c r="P225" s="242"/>
      <c r="Q225" s="242"/>
      <c r="R225" s="242"/>
      <c r="S225" s="242"/>
      <c r="T225" s="243"/>
      <c r="U225" s="13"/>
      <c r="V225" s="13"/>
      <c r="W225" s="13"/>
      <c r="X225" s="13"/>
      <c r="Y225" s="13"/>
      <c r="Z225" s="13"/>
      <c r="AA225" s="13"/>
      <c r="AB225" s="13"/>
      <c r="AC225" s="13"/>
      <c r="AD225" s="13"/>
      <c r="AE225" s="13"/>
      <c r="AT225" s="244" t="s">
        <v>170</v>
      </c>
      <c r="AU225" s="244" t="s">
        <v>79</v>
      </c>
      <c r="AV225" s="13" t="s">
        <v>79</v>
      </c>
      <c r="AW225" s="13" t="s">
        <v>31</v>
      </c>
      <c r="AX225" s="13" t="s">
        <v>69</v>
      </c>
      <c r="AY225" s="244" t="s">
        <v>141</v>
      </c>
    </row>
    <row r="226" s="13" customFormat="1">
      <c r="A226" s="13"/>
      <c r="B226" s="233"/>
      <c r="C226" s="234"/>
      <c r="D226" s="235" t="s">
        <v>170</v>
      </c>
      <c r="E226" s="236" t="s">
        <v>19</v>
      </c>
      <c r="F226" s="237" t="s">
        <v>730</v>
      </c>
      <c r="G226" s="234"/>
      <c r="H226" s="238">
        <v>0.182</v>
      </c>
      <c r="I226" s="239"/>
      <c r="J226" s="234"/>
      <c r="K226" s="234"/>
      <c r="L226" s="240"/>
      <c r="M226" s="241"/>
      <c r="N226" s="242"/>
      <c r="O226" s="242"/>
      <c r="P226" s="242"/>
      <c r="Q226" s="242"/>
      <c r="R226" s="242"/>
      <c r="S226" s="242"/>
      <c r="T226" s="243"/>
      <c r="U226" s="13"/>
      <c r="V226" s="13"/>
      <c r="W226" s="13"/>
      <c r="X226" s="13"/>
      <c r="Y226" s="13"/>
      <c r="Z226" s="13"/>
      <c r="AA226" s="13"/>
      <c r="AB226" s="13"/>
      <c r="AC226" s="13"/>
      <c r="AD226" s="13"/>
      <c r="AE226" s="13"/>
      <c r="AT226" s="244" t="s">
        <v>170</v>
      </c>
      <c r="AU226" s="244" t="s">
        <v>79</v>
      </c>
      <c r="AV226" s="13" t="s">
        <v>79</v>
      </c>
      <c r="AW226" s="13" t="s">
        <v>31</v>
      </c>
      <c r="AX226" s="13" t="s">
        <v>69</v>
      </c>
      <c r="AY226" s="244" t="s">
        <v>141</v>
      </c>
    </row>
    <row r="227" s="13" customFormat="1">
      <c r="A227" s="13"/>
      <c r="B227" s="233"/>
      <c r="C227" s="234"/>
      <c r="D227" s="235" t="s">
        <v>170</v>
      </c>
      <c r="E227" s="236" t="s">
        <v>19</v>
      </c>
      <c r="F227" s="237" t="s">
        <v>731</v>
      </c>
      <c r="G227" s="234"/>
      <c r="H227" s="238">
        <v>0.182</v>
      </c>
      <c r="I227" s="239"/>
      <c r="J227" s="234"/>
      <c r="K227" s="234"/>
      <c r="L227" s="240"/>
      <c r="M227" s="241"/>
      <c r="N227" s="242"/>
      <c r="O227" s="242"/>
      <c r="P227" s="242"/>
      <c r="Q227" s="242"/>
      <c r="R227" s="242"/>
      <c r="S227" s="242"/>
      <c r="T227" s="243"/>
      <c r="U227" s="13"/>
      <c r="V227" s="13"/>
      <c r="W227" s="13"/>
      <c r="X227" s="13"/>
      <c r="Y227" s="13"/>
      <c r="Z227" s="13"/>
      <c r="AA227" s="13"/>
      <c r="AB227" s="13"/>
      <c r="AC227" s="13"/>
      <c r="AD227" s="13"/>
      <c r="AE227" s="13"/>
      <c r="AT227" s="244" t="s">
        <v>170</v>
      </c>
      <c r="AU227" s="244" t="s">
        <v>79</v>
      </c>
      <c r="AV227" s="13" t="s">
        <v>79</v>
      </c>
      <c r="AW227" s="13" t="s">
        <v>31</v>
      </c>
      <c r="AX227" s="13" t="s">
        <v>69</v>
      </c>
      <c r="AY227" s="244" t="s">
        <v>141</v>
      </c>
    </row>
    <row r="228" s="13" customFormat="1">
      <c r="A228" s="13"/>
      <c r="B228" s="233"/>
      <c r="C228" s="234"/>
      <c r="D228" s="235" t="s">
        <v>170</v>
      </c>
      <c r="E228" s="236" t="s">
        <v>19</v>
      </c>
      <c r="F228" s="237" t="s">
        <v>732</v>
      </c>
      <c r="G228" s="234"/>
      <c r="H228" s="238">
        <v>0.182</v>
      </c>
      <c r="I228" s="239"/>
      <c r="J228" s="234"/>
      <c r="K228" s="234"/>
      <c r="L228" s="240"/>
      <c r="M228" s="241"/>
      <c r="N228" s="242"/>
      <c r="O228" s="242"/>
      <c r="P228" s="242"/>
      <c r="Q228" s="242"/>
      <c r="R228" s="242"/>
      <c r="S228" s="242"/>
      <c r="T228" s="243"/>
      <c r="U228" s="13"/>
      <c r="V228" s="13"/>
      <c r="W228" s="13"/>
      <c r="X228" s="13"/>
      <c r="Y228" s="13"/>
      <c r="Z228" s="13"/>
      <c r="AA228" s="13"/>
      <c r="AB228" s="13"/>
      <c r="AC228" s="13"/>
      <c r="AD228" s="13"/>
      <c r="AE228" s="13"/>
      <c r="AT228" s="244" t="s">
        <v>170</v>
      </c>
      <c r="AU228" s="244" t="s">
        <v>79</v>
      </c>
      <c r="AV228" s="13" t="s">
        <v>79</v>
      </c>
      <c r="AW228" s="13" t="s">
        <v>31</v>
      </c>
      <c r="AX228" s="13" t="s">
        <v>69</v>
      </c>
      <c r="AY228" s="244" t="s">
        <v>141</v>
      </c>
    </row>
    <row r="229" s="13" customFormat="1">
      <c r="A229" s="13"/>
      <c r="B229" s="233"/>
      <c r="C229" s="234"/>
      <c r="D229" s="235" t="s">
        <v>170</v>
      </c>
      <c r="E229" s="236" t="s">
        <v>19</v>
      </c>
      <c r="F229" s="237" t="s">
        <v>733</v>
      </c>
      <c r="G229" s="234"/>
      <c r="H229" s="238">
        <v>0.182</v>
      </c>
      <c r="I229" s="239"/>
      <c r="J229" s="234"/>
      <c r="K229" s="234"/>
      <c r="L229" s="240"/>
      <c r="M229" s="241"/>
      <c r="N229" s="242"/>
      <c r="O229" s="242"/>
      <c r="P229" s="242"/>
      <c r="Q229" s="242"/>
      <c r="R229" s="242"/>
      <c r="S229" s="242"/>
      <c r="T229" s="243"/>
      <c r="U229" s="13"/>
      <c r="V229" s="13"/>
      <c r="W229" s="13"/>
      <c r="X229" s="13"/>
      <c r="Y229" s="13"/>
      <c r="Z229" s="13"/>
      <c r="AA229" s="13"/>
      <c r="AB229" s="13"/>
      <c r="AC229" s="13"/>
      <c r="AD229" s="13"/>
      <c r="AE229" s="13"/>
      <c r="AT229" s="244" t="s">
        <v>170</v>
      </c>
      <c r="AU229" s="244" t="s">
        <v>79</v>
      </c>
      <c r="AV229" s="13" t="s">
        <v>79</v>
      </c>
      <c r="AW229" s="13" t="s">
        <v>31</v>
      </c>
      <c r="AX229" s="13" t="s">
        <v>69</v>
      </c>
      <c r="AY229" s="244" t="s">
        <v>141</v>
      </c>
    </row>
    <row r="230" s="13" customFormat="1">
      <c r="A230" s="13"/>
      <c r="B230" s="233"/>
      <c r="C230" s="234"/>
      <c r="D230" s="235" t="s">
        <v>170</v>
      </c>
      <c r="E230" s="236" t="s">
        <v>19</v>
      </c>
      <c r="F230" s="237" t="s">
        <v>734</v>
      </c>
      <c r="G230" s="234"/>
      <c r="H230" s="238">
        <v>0.19800000000000001</v>
      </c>
      <c r="I230" s="239"/>
      <c r="J230" s="234"/>
      <c r="K230" s="234"/>
      <c r="L230" s="240"/>
      <c r="M230" s="241"/>
      <c r="N230" s="242"/>
      <c r="O230" s="242"/>
      <c r="P230" s="242"/>
      <c r="Q230" s="242"/>
      <c r="R230" s="242"/>
      <c r="S230" s="242"/>
      <c r="T230" s="243"/>
      <c r="U230" s="13"/>
      <c r="V230" s="13"/>
      <c r="W230" s="13"/>
      <c r="X230" s="13"/>
      <c r="Y230" s="13"/>
      <c r="Z230" s="13"/>
      <c r="AA230" s="13"/>
      <c r="AB230" s="13"/>
      <c r="AC230" s="13"/>
      <c r="AD230" s="13"/>
      <c r="AE230" s="13"/>
      <c r="AT230" s="244" t="s">
        <v>170</v>
      </c>
      <c r="AU230" s="244" t="s">
        <v>79</v>
      </c>
      <c r="AV230" s="13" t="s">
        <v>79</v>
      </c>
      <c r="AW230" s="13" t="s">
        <v>31</v>
      </c>
      <c r="AX230" s="13" t="s">
        <v>69</v>
      </c>
      <c r="AY230" s="244" t="s">
        <v>141</v>
      </c>
    </row>
    <row r="231" s="13" customFormat="1">
      <c r="A231" s="13"/>
      <c r="B231" s="233"/>
      <c r="C231" s="234"/>
      <c r="D231" s="235" t="s">
        <v>170</v>
      </c>
      <c r="E231" s="236" t="s">
        <v>19</v>
      </c>
      <c r="F231" s="237" t="s">
        <v>735</v>
      </c>
      <c r="G231" s="234"/>
      <c r="H231" s="238">
        <v>0.19800000000000001</v>
      </c>
      <c r="I231" s="239"/>
      <c r="J231" s="234"/>
      <c r="K231" s="234"/>
      <c r="L231" s="240"/>
      <c r="M231" s="241"/>
      <c r="N231" s="242"/>
      <c r="O231" s="242"/>
      <c r="P231" s="242"/>
      <c r="Q231" s="242"/>
      <c r="R231" s="242"/>
      <c r="S231" s="242"/>
      <c r="T231" s="243"/>
      <c r="U231" s="13"/>
      <c r="V231" s="13"/>
      <c r="W231" s="13"/>
      <c r="X231" s="13"/>
      <c r="Y231" s="13"/>
      <c r="Z231" s="13"/>
      <c r="AA231" s="13"/>
      <c r="AB231" s="13"/>
      <c r="AC231" s="13"/>
      <c r="AD231" s="13"/>
      <c r="AE231" s="13"/>
      <c r="AT231" s="244" t="s">
        <v>170</v>
      </c>
      <c r="AU231" s="244" t="s">
        <v>79</v>
      </c>
      <c r="AV231" s="13" t="s">
        <v>79</v>
      </c>
      <c r="AW231" s="13" t="s">
        <v>31</v>
      </c>
      <c r="AX231" s="13" t="s">
        <v>69</v>
      </c>
      <c r="AY231" s="244" t="s">
        <v>141</v>
      </c>
    </row>
    <row r="232" s="13" customFormat="1">
      <c r="A232" s="13"/>
      <c r="B232" s="233"/>
      <c r="C232" s="234"/>
      <c r="D232" s="235" t="s">
        <v>170</v>
      </c>
      <c r="E232" s="236" t="s">
        <v>19</v>
      </c>
      <c r="F232" s="237" t="s">
        <v>736</v>
      </c>
      <c r="G232" s="234"/>
      <c r="H232" s="238">
        <v>0.19800000000000001</v>
      </c>
      <c r="I232" s="239"/>
      <c r="J232" s="234"/>
      <c r="K232" s="234"/>
      <c r="L232" s="240"/>
      <c r="M232" s="241"/>
      <c r="N232" s="242"/>
      <c r="O232" s="242"/>
      <c r="P232" s="242"/>
      <c r="Q232" s="242"/>
      <c r="R232" s="242"/>
      <c r="S232" s="242"/>
      <c r="T232" s="243"/>
      <c r="U232" s="13"/>
      <c r="V232" s="13"/>
      <c r="W232" s="13"/>
      <c r="X232" s="13"/>
      <c r="Y232" s="13"/>
      <c r="Z232" s="13"/>
      <c r="AA232" s="13"/>
      <c r="AB232" s="13"/>
      <c r="AC232" s="13"/>
      <c r="AD232" s="13"/>
      <c r="AE232" s="13"/>
      <c r="AT232" s="244" t="s">
        <v>170</v>
      </c>
      <c r="AU232" s="244" t="s">
        <v>79</v>
      </c>
      <c r="AV232" s="13" t="s">
        <v>79</v>
      </c>
      <c r="AW232" s="13" t="s">
        <v>31</v>
      </c>
      <c r="AX232" s="13" t="s">
        <v>69</v>
      </c>
      <c r="AY232" s="244" t="s">
        <v>141</v>
      </c>
    </row>
    <row r="233" s="13" customFormat="1">
      <c r="A233" s="13"/>
      <c r="B233" s="233"/>
      <c r="C233" s="234"/>
      <c r="D233" s="235" t="s">
        <v>170</v>
      </c>
      <c r="E233" s="236" t="s">
        <v>19</v>
      </c>
      <c r="F233" s="237" t="s">
        <v>737</v>
      </c>
      <c r="G233" s="234"/>
      <c r="H233" s="238">
        <v>0.182</v>
      </c>
      <c r="I233" s="239"/>
      <c r="J233" s="234"/>
      <c r="K233" s="234"/>
      <c r="L233" s="240"/>
      <c r="M233" s="241"/>
      <c r="N233" s="242"/>
      <c r="O233" s="242"/>
      <c r="P233" s="242"/>
      <c r="Q233" s="242"/>
      <c r="R233" s="242"/>
      <c r="S233" s="242"/>
      <c r="T233" s="243"/>
      <c r="U233" s="13"/>
      <c r="V233" s="13"/>
      <c r="W233" s="13"/>
      <c r="X233" s="13"/>
      <c r="Y233" s="13"/>
      <c r="Z233" s="13"/>
      <c r="AA233" s="13"/>
      <c r="AB233" s="13"/>
      <c r="AC233" s="13"/>
      <c r="AD233" s="13"/>
      <c r="AE233" s="13"/>
      <c r="AT233" s="244" t="s">
        <v>170</v>
      </c>
      <c r="AU233" s="244" t="s">
        <v>79</v>
      </c>
      <c r="AV233" s="13" t="s">
        <v>79</v>
      </c>
      <c r="AW233" s="13" t="s">
        <v>31</v>
      </c>
      <c r="AX233" s="13" t="s">
        <v>69</v>
      </c>
      <c r="AY233" s="244" t="s">
        <v>141</v>
      </c>
    </row>
    <row r="234" s="13" customFormat="1">
      <c r="A234" s="13"/>
      <c r="B234" s="233"/>
      <c r="C234" s="234"/>
      <c r="D234" s="235" t="s">
        <v>170</v>
      </c>
      <c r="E234" s="236" t="s">
        <v>19</v>
      </c>
      <c r="F234" s="237" t="s">
        <v>738</v>
      </c>
      <c r="G234" s="234"/>
      <c r="H234" s="238">
        <v>0.182</v>
      </c>
      <c r="I234" s="239"/>
      <c r="J234" s="234"/>
      <c r="K234" s="234"/>
      <c r="L234" s="240"/>
      <c r="M234" s="241"/>
      <c r="N234" s="242"/>
      <c r="O234" s="242"/>
      <c r="P234" s="242"/>
      <c r="Q234" s="242"/>
      <c r="R234" s="242"/>
      <c r="S234" s="242"/>
      <c r="T234" s="243"/>
      <c r="U234" s="13"/>
      <c r="V234" s="13"/>
      <c r="W234" s="13"/>
      <c r="X234" s="13"/>
      <c r="Y234" s="13"/>
      <c r="Z234" s="13"/>
      <c r="AA234" s="13"/>
      <c r="AB234" s="13"/>
      <c r="AC234" s="13"/>
      <c r="AD234" s="13"/>
      <c r="AE234" s="13"/>
      <c r="AT234" s="244" t="s">
        <v>170</v>
      </c>
      <c r="AU234" s="244" t="s">
        <v>79</v>
      </c>
      <c r="AV234" s="13" t="s">
        <v>79</v>
      </c>
      <c r="AW234" s="13" t="s">
        <v>31</v>
      </c>
      <c r="AX234" s="13" t="s">
        <v>69</v>
      </c>
      <c r="AY234" s="244" t="s">
        <v>141</v>
      </c>
    </row>
    <row r="235" s="13" customFormat="1">
      <c r="A235" s="13"/>
      <c r="B235" s="233"/>
      <c r="C235" s="234"/>
      <c r="D235" s="235" t="s">
        <v>170</v>
      </c>
      <c r="E235" s="236" t="s">
        <v>19</v>
      </c>
      <c r="F235" s="237" t="s">
        <v>739</v>
      </c>
      <c r="G235" s="234"/>
      <c r="H235" s="238">
        <v>0.182</v>
      </c>
      <c r="I235" s="239"/>
      <c r="J235" s="234"/>
      <c r="K235" s="234"/>
      <c r="L235" s="240"/>
      <c r="M235" s="241"/>
      <c r="N235" s="242"/>
      <c r="O235" s="242"/>
      <c r="P235" s="242"/>
      <c r="Q235" s="242"/>
      <c r="R235" s="242"/>
      <c r="S235" s="242"/>
      <c r="T235" s="243"/>
      <c r="U235" s="13"/>
      <c r="V235" s="13"/>
      <c r="W235" s="13"/>
      <c r="X235" s="13"/>
      <c r="Y235" s="13"/>
      <c r="Z235" s="13"/>
      <c r="AA235" s="13"/>
      <c r="AB235" s="13"/>
      <c r="AC235" s="13"/>
      <c r="AD235" s="13"/>
      <c r="AE235" s="13"/>
      <c r="AT235" s="244" t="s">
        <v>170</v>
      </c>
      <c r="AU235" s="244" t="s">
        <v>79</v>
      </c>
      <c r="AV235" s="13" t="s">
        <v>79</v>
      </c>
      <c r="AW235" s="13" t="s">
        <v>31</v>
      </c>
      <c r="AX235" s="13" t="s">
        <v>69</v>
      </c>
      <c r="AY235" s="244" t="s">
        <v>141</v>
      </c>
    </row>
    <row r="236" s="15" customFormat="1">
      <c r="A236" s="15"/>
      <c r="B236" s="263"/>
      <c r="C236" s="264"/>
      <c r="D236" s="235" t="s">
        <v>170</v>
      </c>
      <c r="E236" s="265" t="s">
        <v>19</v>
      </c>
      <c r="F236" s="266" t="s">
        <v>233</v>
      </c>
      <c r="G236" s="264"/>
      <c r="H236" s="267">
        <v>3.5189999999999992</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170</v>
      </c>
      <c r="AU236" s="273" t="s">
        <v>79</v>
      </c>
      <c r="AV236" s="15" t="s">
        <v>161</v>
      </c>
      <c r="AW236" s="15" t="s">
        <v>31</v>
      </c>
      <c r="AX236" s="15" t="s">
        <v>77</v>
      </c>
      <c r="AY236" s="273" t="s">
        <v>141</v>
      </c>
    </row>
    <row r="237" s="2" customFormat="1" ht="16.5" customHeight="1">
      <c r="A237" s="40"/>
      <c r="B237" s="41"/>
      <c r="C237" s="220" t="s">
        <v>401</v>
      </c>
      <c r="D237" s="220" t="s">
        <v>144</v>
      </c>
      <c r="E237" s="221" t="s">
        <v>740</v>
      </c>
      <c r="F237" s="222" t="s">
        <v>741</v>
      </c>
      <c r="G237" s="223" t="s">
        <v>196</v>
      </c>
      <c r="H237" s="224">
        <v>7.0380000000000003</v>
      </c>
      <c r="I237" s="225"/>
      <c r="J237" s="226">
        <f>ROUND(I237*H237,2)</f>
        <v>0</v>
      </c>
      <c r="K237" s="222" t="s">
        <v>197</v>
      </c>
      <c r="L237" s="46"/>
      <c r="M237" s="227" t="s">
        <v>19</v>
      </c>
      <c r="N237" s="228" t="s">
        <v>40</v>
      </c>
      <c r="O237" s="86"/>
      <c r="P237" s="229">
        <f>O237*H237</f>
        <v>0</v>
      </c>
      <c r="Q237" s="229">
        <v>0.02102</v>
      </c>
      <c r="R237" s="229">
        <f>Q237*H237</f>
        <v>0.14793876</v>
      </c>
      <c r="S237" s="229">
        <v>0</v>
      </c>
      <c r="T237" s="230">
        <f>S237*H237</f>
        <v>0</v>
      </c>
      <c r="U237" s="40"/>
      <c r="V237" s="40"/>
      <c r="W237" s="40"/>
      <c r="X237" s="40"/>
      <c r="Y237" s="40"/>
      <c r="Z237" s="40"/>
      <c r="AA237" s="40"/>
      <c r="AB237" s="40"/>
      <c r="AC237" s="40"/>
      <c r="AD237" s="40"/>
      <c r="AE237" s="40"/>
      <c r="AR237" s="231" t="s">
        <v>161</v>
      </c>
      <c r="AT237" s="231" t="s">
        <v>144</v>
      </c>
      <c r="AU237" s="231" t="s">
        <v>79</v>
      </c>
      <c r="AY237" s="19" t="s">
        <v>141</v>
      </c>
      <c r="BE237" s="232">
        <f>IF(N237="základní",J237,0)</f>
        <v>0</v>
      </c>
      <c r="BF237" s="232">
        <f>IF(N237="snížená",J237,0)</f>
        <v>0</v>
      </c>
      <c r="BG237" s="232">
        <f>IF(N237="zákl. přenesená",J237,0)</f>
        <v>0</v>
      </c>
      <c r="BH237" s="232">
        <f>IF(N237="sníž. přenesená",J237,0)</f>
        <v>0</v>
      </c>
      <c r="BI237" s="232">
        <f>IF(N237="nulová",J237,0)</f>
        <v>0</v>
      </c>
      <c r="BJ237" s="19" t="s">
        <v>77</v>
      </c>
      <c r="BK237" s="232">
        <f>ROUND(I237*H237,2)</f>
        <v>0</v>
      </c>
      <c r="BL237" s="19" t="s">
        <v>161</v>
      </c>
      <c r="BM237" s="231" t="s">
        <v>742</v>
      </c>
    </row>
    <row r="238" s="2" customFormat="1">
      <c r="A238" s="40"/>
      <c r="B238" s="41"/>
      <c r="C238" s="42"/>
      <c r="D238" s="235" t="s">
        <v>199</v>
      </c>
      <c r="E238" s="42"/>
      <c r="F238" s="250" t="s">
        <v>721</v>
      </c>
      <c r="G238" s="42"/>
      <c r="H238" s="42"/>
      <c r="I238" s="138"/>
      <c r="J238" s="42"/>
      <c r="K238" s="42"/>
      <c r="L238" s="46"/>
      <c r="M238" s="251"/>
      <c r="N238" s="252"/>
      <c r="O238" s="86"/>
      <c r="P238" s="86"/>
      <c r="Q238" s="86"/>
      <c r="R238" s="86"/>
      <c r="S238" s="86"/>
      <c r="T238" s="87"/>
      <c r="U238" s="40"/>
      <c r="V238" s="40"/>
      <c r="W238" s="40"/>
      <c r="X238" s="40"/>
      <c r="Y238" s="40"/>
      <c r="Z238" s="40"/>
      <c r="AA238" s="40"/>
      <c r="AB238" s="40"/>
      <c r="AC238" s="40"/>
      <c r="AD238" s="40"/>
      <c r="AE238" s="40"/>
      <c r="AT238" s="19" t="s">
        <v>199</v>
      </c>
      <c r="AU238" s="19" t="s">
        <v>79</v>
      </c>
    </row>
    <row r="239" s="13" customFormat="1">
      <c r="A239" s="13"/>
      <c r="B239" s="233"/>
      <c r="C239" s="234"/>
      <c r="D239" s="235" t="s">
        <v>170</v>
      </c>
      <c r="E239" s="236" t="s">
        <v>19</v>
      </c>
      <c r="F239" s="237" t="s">
        <v>743</v>
      </c>
      <c r="G239" s="234"/>
      <c r="H239" s="238">
        <v>7.0380000000000003</v>
      </c>
      <c r="I239" s="239"/>
      <c r="J239" s="234"/>
      <c r="K239" s="234"/>
      <c r="L239" s="240"/>
      <c r="M239" s="241"/>
      <c r="N239" s="242"/>
      <c r="O239" s="242"/>
      <c r="P239" s="242"/>
      <c r="Q239" s="242"/>
      <c r="R239" s="242"/>
      <c r="S239" s="242"/>
      <c r="T239" s="243"/>
      <c r="U239" s="13"/>
      <c r="V239" s="13"/>
      <c r="W239" s="13"/>
      <c r="X239" s="13"/>
      <c r="Y239" s="13"/>
      <c r="Z239" s="13"/>
      <c r="AA239" s="13"/>
      <c r="AB239" s="13"/>
      <c r="AC239" s="13"/>
      <c r="AD239" s="13"/>
      <c r="AE239" s="13"/>
      <c r="AT239" s="244" t="s">
        <v>170</v>
      </c>
      <c r="AU239" s="244" t="s">
        <v>79</v>
      </c>
      <c r="AV239" s="13" t="s">
        <v>79</v>
      </c>
      <c r="AW239" s="13" t="s">
        <v>31</v>
      </c>
      <c r="AX239" s="13" t="s">
        <v>77</v>
      </c>
      <c r="AY239" s="244" t="s">
        <v>141</v>
      </c>
    </row>
    <row r="240" s="2" customFormat="1" ht="16.5" customHeight="1">
      <c r="A240" s="40"/>
      <c r="B240" s="41"/>
      <c r="C240" s="220" t="s">
        <v>744</v>
      </c>
      <c r="D240" s="220" t="s">
        <v>144</v>
      </c>
      <c r="E240" s="221" t="s">
        <v>745</v>
      </c>
      <c r="F240" s="222" t="s">
        <v>746</v>
      </c>
      <c r="G240" s="223" t="s">
        <v>196</v>
      </c>
      <c r="H240" s="224">
        <v>32.950000000000003</v>
      </c>
      <c r="I240" s="225"/>
      <c r="J240" s="226">
        <f>ROUND(I240*H240,2)</f>
        <v>0</v>
      </c>
      <c r="K240" s="222" t="s">
        <v>197</v>
      </c>
      <c r="L240" s="46"/>
      <c r="M240" s="227" t="s">
        <v>19</v>
      </c>
      <c r="N240" s="228" t="s">
        <v>40</v>
      </c>
      <c r="O240" s="86"/>
      <c r="P240" s="229">
        <f>O240*H240</f>
        <v>0</v>
      </c>
      <c r="Q240" s="229">
        <v>0.21251999999999999</v>
      </c>
      <c r="R240" s="229">
        <f>Q240*H240</f>
        <v>7.0025339999999998</v>
      </c>
      <c r="S240" s="229">
        <v>0</v>
      </c>
      <c r="T240" s="230">
        <f>S240*H240</f>
        <v>0</v>
      </c>
      <c r="U240" s="40"/>
      <c r="V240" s="40"/>
      <c r="W240" s="40"/>
      <c r="X240" s="40"/>
      <c r="Y240" s="40"/>
      <c r="Z240" s="40"/>
      <c r="AA240" s="40"/>
      <c r="AB240" s="40"/>
      <c r="AC240" s="40"/>
      <c r="AD240" s="40"/>
      <c r="AE240" s="40"/>
      <c r="AR240" s="231" t="s">
        <v>161</v>
      </c>
      <c r="AT240" s="231" t="s">
        <v>144</v>
      </c>
      <c r="AU240" s="231" t="s">
        <v>79</v>
      </c>
      <c r="AY240" s="19" t="s">
        <v>141</v>
      </c>
      <c r="BE240" s="232">
        <f>IF(N240="základní",J240,0)</f>
        <v>0</v>
      </c>
      <c r="BF240" s="232">
        <f>IF(N240="snížená",J240,0)</f>
        <v>0</v>
      </c>
      <c r="BG240" s="232">
        <f>IF(N240="zákl. přenesená",J240,0)</f>
        <v>0</v>
      </c>
      <c r="BH240" s="232">
        <f>IF(N240="sníž. přenesená",J240,0)</f>
        <v>0</v>
      </c>
      <c r="BI240" s="232">
        <f>IF(N240="nulová",J240,0)</f>
        <v>0</v>
      </c>
      <c r="BJ240" s="19" t="s">
        <v>77</v>
      </c>
      <c r="BK240" s="232">
        <f>ROUND(I240*H240,2)</f>
        <v>0</v>
      </c>
      <c r="BL240" s="19" t="s">
        <v>161</v>
      </c>
      <c r="BM240" s="231" t="s">
        <v>747</v>
      </c>
    </row>
    <row r="241" s="2" customFormat="1">
      <c r="A241" s="40"/>
      <c r="B241" s="41"/>
      <c r="C241" s="42"/>
      <c r="D241" s="235" t="s">
        <v>199</v>
      </c>
      <c r="E241" s="42"/>
      <c r="F241" s="250" t="s">
        <v>748</v>
      </c>
      <c r="G241" s="42"/>
      <c r="H241" s="42"/>
      <c r="I241" s="138"/>
      <c r="J241" s="42"/>
      <c r="K241" s="42"/>
      <c r="L241" s="46"/>
      <c r="M241" s="251"/>
      <c r="N241" s="252"/>
      <c r="O241" s="86"/>
      <c r="P241" s="86"/>
      <c r="Q241" s="86"/>
      <c r="R241" s="86"/>
      <c r="S241" s="86"/>
      <c r="T241" s="87"/>
      <c r="U241" s="40"/>
      <c r="V241" s="40"/>
      <c r="W241" s="40"/>
      <c r="X241" s="40"/>
      <c r="Y241" s="40"/>
      <c r="Z241" s="40"/>
      <c r="AA241" s="40"/>
      <c r="AB241" s="40"/>
      <c r="AC241" s="40"/>
      <c r="AD241" s="40"/>
      <c r="AE241" s="40"/>
      <c r="AT241" s="19" t="s">
        <v>199</v>
      </c>
      <c r="AU241" s="19" t="s">
        <v>79</v>
      </c>
    </row>
    <row r="242" s="2" customFormat="1" ht="16.5" customHeight="1">
      <c r="A242" s="40"/>
      <c r="B242" s="41"/>
      <c r="C242" s="220" t="s">
        <v>749</v>
      </c>
      <c r="D242" s="220" t="s">
        <v>144</v>
      </c>
      <c r="E242" s="221" t="s">
        <v>750</v>
      </c>
      <c r="F242" s="222" t="s">
        <v>751</v>
      </c>
      <c r="G242" s="223" t="s">
        <v>196</v>
      </c>
      <c r="H242" s="224">
        <v>6</v>
      </c>
      <c r="I242" s="225"/>
      <c r="J242" s="226">
        <f>ROUND(I242*H242,2)</f>
        <v>0</v>
      </c>
      <c r="K242" s="222" t="s">
        <v>197</v>
      </c>
      <c r="L242" s="46"/>
      <c r="M242" s="227" t="s">
        <v>19</v>
      </c>
      <c r="N242" s="228" t="s">
        <v>40</v>
      </c>
      <c r="O242" s="86"/>
      <c r="P242" s="229">
        <f>O242*H242</f>
        <v>0</v>
      </c>
      <c r="Q242" s="229">
        <v>0.02266</v>
      </c>
      <c r="R242" s="229">
        <f>Q242*H242</f>
        <v>0.13596</v>
      </c>
      <c r="S242" s="229">
        <v>0</v>
      </c>
      <c r="T242" s="230">
        <f>S242*H242</f>
        <v>0</v>
      </c>
      <c r="U242" s="40"/>
      <c r="V242" s="40"/>
      <c r="W242" s="40"/>
      <c r="X242" s="40"/>
      <c r="Y242" s="40"/>
      <c r="Z242" s="40"/>
      <c r="AA242" s="40"/>
      <c r="AB242" s="40"/>
      <c r="AC242" s="40"/>
      <c r="AD242" s="40"/>
      <c r="AE242" s="40"/>
      <c r="AR242" s="231" t="s">
        <v>161</v>
      </c>
      <c r="AT242" s="231" t="s">
        <v>144</v>
      </c>
      <c r="AU242" s="231" t="s">
        <v>79</v>
      </c>
      <c r="AY242" s="19" t="s">
        <v>141</v>
      </c>
      <c r="BE242" s="232">
        <f>IF(N242="základní",J242,0)</f>
        <v>0</v>
      </c>
      <c r="BF242" s="232">
        <f>IF(N242="snížená",J242,0)</f>
        <v>0</v>
      </c>
      <c r="BG242" s="232">
        <f>IF(N242="zákl. přenesená",J242,0)</f>
        <v>0</v>
      </c>
      <c r="BH242" s="232">
        <f>IF(N242="sníž. přenesená",J242,0)</f>
        <v>0</v>
      </c>
      <c r="BI242" s="232">
        <f>IF(N242="nulová",J242,0)</f>
        <v>0</v>
      </c>
      <c r="BJ242" s="19" t="s">
        <v>77</v>
      </c>
      <c r="BK242" s="232">
        <f>ROUND(I242*H242,2)</f>
        <v>0</v>
      </c>
      <c r="BL242" s="19" t="s">
        <v>161</v>
      </c>
      <c r="BM242" s="231" t="s">
        <v>752</v>
      </c>
    </row>
    <row r="243" s="2" customFormat="1">
      <c r="A243" s="40"/>
      <c r="B243" s="41"/>
      <c r="C243" s="42"/>
      <c r="D243" s="235" t="s">
        <v>199</v>
      </c>
      <c r="E243" s="42"/>
      <c r="F243" s="250" t="s">
        <v>753</v>
      </c>
      <c r="G243" s="42"/>
      <c r="H243" s="42"/>
      <c r="I243" s="138"/>
      <c r="J243" s="42"/>
      <c r="K243" s="42"/>
      <c r="L243" s="46"/>
      <c r="M243" s="251"/>
      <c r="N243" s="252"/>
      <c r="O243" s="86"/>
      <c r="P243" s="86"/>
      <c r="Q243" s="86"/>
      <c r="R243" s="86"/>
      <c r="S243" s="86"/>
      <c r="T243" s="87"/>
      <c r="U243" s="40"/>
      <c r="V243" s="40"/>
      <c r="W243" s="40"/>
      <c r="X243" s="40"/>
      <c r="Y243" s="40"/>
      <c r="Z243" s="40"/>
      <c r="AA243" s="40"/>
      <c r="AB243" s="40"/>
      <c r="AC243" s="40"/>
      <c r="AD243" s="40"/>
      <c r="AE243" s="40"/>
      <c r="AT243" s="19" t="s">
        <v>199</v>
      </c>
      <c r="AU243" s="19" t="s">
        <v>79</v>
      </c>
    </row>
    <row r="244" s="14" customFormat="1">
      <c r="A244" s="14"/>
      <c r="B244" s="253"/>
      <c r="C244" s="254"/>
      <c r="D244" s="235" t="s">
        <v>170</v>
      </c>
      <c r="E244" s="255" t="s">
        <v>19</v>
      </c>
      <c r="F244" s="256" t="s">
        <v>754</v>
      </c>
      <c r="G244" s="254"/>
      <c r="H244" s="255" t="s">
        <v>19</v>
      </c>
      <c r="I244" s="257"/>
      <c r="J244" s="254"/>
      <c r="K244" s="254"/>
      <c r="L244" s="258"/>
      <c r="M244" s="259"/>
      <c r="N244" s="260"/>
      <c r="O244" s="260"/>
      <c r="P244" s="260"/>
      <c r="Q244" s="260"/>
      <c r="R244" s="260"/>
      <c r="S244" s="260"/>
      <c r="T244" s="261"/>
      <c r="U244" s="14"/>
      <c r="V244" s="14"/>
      <c r="W244" s="14"/>
      <c r="X244" s="14"/>
      <c r="Y244" s="14"/>
      <c r="Z244" s="14"/>
      <c r="AA244" s="14"/>
      <c r="AB244" s="14"/>
      <c r="AC244" s="14"/>
      <c r="AD244" s="14"/>
      <c r="AE244" s="14"/>
      <c r="AT244" s="262" t="s">
        <v>170</v>
      </c>
      <c r="AU244" s="262" t="s">
        <v>79</v>
      </c>
      <c r="AV244" s="14" t="s">
        <v>77</v>
      </c>
      <c r="AW244" s="14" t="s">
        <v>31</v>
      </c>
      <c r="AX244" s="14" t="s">
        <v>69</v>
      </c>
      <c r="AY244" s="262" t="s">
        <v>141</v>
      </c>
    </row>
    <row r="245" s="13" customFormat="1">
      <c r="A245" s="13"/>
      <c r="B245" s="233"/>
      <c r="C245" s="234"/>
      <c r="D245" s="235" t="s">
        <v>170</v>
      </c>
      <c r="E245" s="236" t="s">
        <v>19</v>
      </c>
      <c r="F245" s="237" t="s">
        <v>755</v>
      </c>
      <c r="G245" s="234"/>
      <c r="H245" s="238">
        <v>6</v>
      </c>
      <c r="I245" s="239"/>
      <c r="J245" s="234"/>
      <c r="K245" s="234"/>
      <c r="L245" s="240"/>
      <c r="M245" s="241"/>
      <c r="N245" s="242"/>
      <c r="O245" s="242"/>
      <c r="P245" s="242"/>
      <c r="Q245" s="242"/>
      <c r="R245" s="242"/>
      <c r="S245" s="242"/>
      <c r="T245" s="243"/>
      <c r="U245" s="13"/>
      <c r="V245" s="13"/>
      <c r="W245" s="13"/>
      <c r="X245" s="13"/>
      <c r="Y245" s="13"/>
      <c r="Z245" s="13"/>
      <c r="AA245" s="13"/>
      <c r="AB245" s="13"/>
      <c r="AC245" s="13"/>
      <c r="AD245" s="13"/>
      <c r="AE245" s="13"/>
      <c r="AT245" s="244" t="s">
        <v>170</v>
      </c>
      <c r="AU245" s="244" t="s">
        <v>79</v>
      </c>
      <c r="AV245" s="13" t="s">
        <v>79</v>
      </c>
      <c r="AW245" s="13" t="s">
        <v>31</v>
      </c>
      <c r="AX245" s="13" t="s">
        <v>77</v>
      </c>
      <c r="AY245" s="244" t="s">
        <v>141</v>
      </c>
    </row>
    <row r="246" s="2" customFormat="1" ht="16.5" customHeight="1">
      <c r="A246" s="40"/>
      <c r="B246" s="41"/>
      <c r="C246" s="220" t="s">
        <v>756</v>
      </c>
      <c r="D246" s="220" t="s">
        <v>144</v>
      </c>
      <c r="E246" s="221" t="s">
        <v>757</v>
      </c>
      <c r="F246" s="222" t="s">
        <v>758</v>
      </c>
      <c r="G246" s="223" t="s">
        <v>224</v>
      </c>
      <c r="H246" s="224">
        <v>13.710000000000001</v>
      </c>
      <c r="I246" s="225"/>
      <c r="J246" s="226">
        <f>ROUND(I246*H246,2)</f>
        <v>0</v>
      </c>
      <c r="K246" s="222" t="s">
        <v>197</v>
      </c>
      <c r="L246" s="46"/>
      <c r="M246" s="227" t="s">
        <v>19</v>
      </c>
      <c r="N246" s="228" t="s">
        <v>40</v>
      </c>
      <c r="O246" s="86"/>
      <c r="P246" s="229">
        <f>O246*H246</f>
        <v>0</v>
      </c>
      <c r="Q246" s="229">
        <v>0</v>
      </c>
      <c r="R246" s="229">
        <f>Q246*H246</f>
        <v>0</v>
      </c>
      <c r="S246" s="229">
        <v>0</v>
      </c>
      <c r="T246" s="230">
        <f>S246*H246</f>
        <v>0</v>
      </c>
      <c r="U246" s="40"/>
      <c r="V246" s="40"/>
      <c r="W246" s="40"/>
      <c r="X246" s="40"/>
      <c r="Y246" s="40"/>
      <c r="Z246" s="40"/>
      <c r="AA246" s="40"/>
      <c r="AB246" s="40"/>
      <c r="AC246" s="40"/>
      <c r="AD246" s="40"/>
      <c r="AE246" s="40"/>
      <c r="AR246" s="231" t="s">
        <v>161</v>
      </c>
      <c r="AT246" s="231" t="s">
        <v>144</v>
      </c>
      <c r="AU246" s="231" t="s">
        <v>79</v>
      </c>
      <c r="AY246" s="19" t="s">
        <v>141</v>
      </c>
      <c r="BE246" s="232">
        <f>IF(N246="základní",J246,0)</f>
        <v>0</v>
      </c>
      <c r="BF246" s="232">
        <f>IF(N246="snížená",J246,0)</f>
        <v>0</v>
      </c>
      <c r="BG246" s="232">
        <f>IF(N246="zákl. přenesená",J246,0)</f>
        <v>0</v>
      </c>
      <c r="BH246" s="232">
        <f>IF(N246="sníž. přenesená",J246,0)</f>
        <v>0</v>
      </c>
      <c r="BI246" s="232">
        <f>IF(N246="nulová",J246,0)</f>
        <v>0</v>
      </c>
      <c r="BJ246" s="19" t="s">
        <v>77</v>
      </c>
      <c r="BK246" s="232">
        <f>ROUND(I246*H246,2)</f>
        <v>0</v>
      </c>
      <c r="BL246" s="19" t="s">
        <v>161</v>
      </c>
      <c r="BM246" s="231" t="s">
        <v>759</v>
      </c>
    </row>
    <row r="247" s="2" customFormat="1">
      <c r="A247" s="40"/>
      <c r="B247" s="41"/>
      <c r="C247" s="42"/>
      <c r="D247" s="235" t="s">
        <v>199</v>
      </c>
      <c r="E247" s="42"/>
      <c r="F247" s="250" t="s">
        <v>760</v>
      </c>
      <c r="G247" s="42"/>
      <c r="H247" s="42"/>
      <c r="I247" s="138"/>
      <c r="J247" s="42"/>
      <c r="K247" s="42"/>
      <c r="L247" s="46"/>
      <c r="M247" s="251"/>
      <c r="N247" s="252"/>
      <c r="O247" s="86"/>
      <c r="P247" s="86"/>
      <c r="Q247" s="86"/>
      <c r="R247" s="86"/>
      <c r="S247" s="86"/>
      <c r="T247" s="87"/>
      <c r="U247" s="40"/>
      <c r="V247" s="40"/>
      <c r="W247" s="40"/>
      <c r="X247" s="40"/>
      <c r="Y247" s="40"/>
      <c r="Z247" s="40"/>
      <c r="AA247" s="40"/>
      <c r="AB247" s="40"/>
      <c r="AC247" s="40"/>
      <c r="AD247" s="40"/>
      <c r="AE247" s="40"/>
      <c r="AT247" s="19" t="s">
        <v>199</v>
      </c>
      <c r="AU247" s="19" t="s">
        <v>79</v>
      </c>
    </row>
    <row r="248" s="13" customFormat="1">
      <c r="A248" s="13"/>
      <c r="B248" s="233"/>
      <c r="C248" s="234"/>
      <c r="D248" s="235" t="s">
        <v>170</v>
      </c>
      <c r="E248" s="236" t="s">
        <v>19</v>
      </c>
      <c r="F248" s="237" t="s">
        <v>761</v>
      </c>
      <c r="G248" s="234"/>
      <c r="H248" s="238">
        <v>13.710000000000001</v>
      </c>
      <c r="I248" s="239"/>
      <c r="J248" s="234"/>
      <c r="K248" s="234"/>
      <c r="L248" s="240"/>
      <c r="M248" s="241"/>
      <c r="N248" s="242"/>
      <c r="O248" s="242"/>
      <c r="P248" s="242"/>
      <c r="Q248" s="242"/>
      <c r="R248" s="242"/>
      <c r="S248" s="242"/>
      <c r="T248" s="243"/>
      <c r="U248" s="13"/>
      <c r="V248" s="13"/>
      <c r="W248" s="13"/>
      <c r="X248" s="13"/>
      <c r="Y248" s="13"/>
      <c r="Z248" s="13"/>
      <c r="AA248" s="13"/>
      <c r="AB248" s="13"/>
      <c r="AC248" s="13"/>
      <c r="AD248" s="13"/>
      <c r="AE248" s="13"/>
      <c r="AT248" s="244" t="s">
        <v>170</v>
      </c>
      <c r="AU248" s="244" t="s">
        <v>79</v>
      </c>
      <c r="AV248" s="13" t="s">
        <v>79</v>
      </c>
      <c r="AW248" s="13" t="s">
        <v>31</v>
      </c>
      <c r="AX248" s="13" t="s">
        <v>77</v>
      </c>
      <c r="AY248" s="244" t="s">
        <v>141</v>
      </c>
    </row>
    <row r="249" s="2" customFormat="1" ht="24" customHeight="1">
      <c r="A249" s="40"/>
      <c r="B249" s="41"/>
      <c r="C249" s="220" t="s">
        <v>762</v>
      </c>
      <c r="D249" s="220" t="s">
        <v>144</v>
      </c>
      <c r="E249" s="221" t="s">
        <v>763</v>
      </c>
      <c r="F249" s="222" t="s">
        <v>764</v>
      </c>
      <c r="G249" s="223" t="s">
        <v>196</v>
      </c>
      <c r="H249" s="224">
        <v>32.950000000000003</v>
      </c>
      <c r="I249" s="225"/>
      <c r="J249" s="226">
        <f>ROUND(I249*H249,2)</f>
        <v>0</v>
      </c>
      <c r="K249" s="222" t="s">
        <v>19</v>
      </c>
      <c r="L249" s="46"/>
      <c r="M249" s="227" t="s">
        <v>19</v>
      </c>
      <c r="N249" s="228" t="s">
        <v>40</v>
      </c>
      <c r="O249" s="86"/>
      <c r="P249" s="229">
        <f>O249*H249</f>
        <v>0</v>
      </c>
      <c r="Q249" s="229">
        <v>1.2878099999999999</v>
      </c>
      <c r="R249" s="229">
        <f>Q249*H249</f>
        <v>42.433339500000002</v>
      </c>
      <c r="S249" s="229">
        <v>0</v>
      </c>
      <c r="T249" s="230">
        <f>S249*H249</f>
        <v>0</v>
      </c>
      <c r="U249" s="40"/>
      <c r="V249" s="40"/>
      <c r="W249" s="40"/>
      <c r="X249" s="40"/>
      <c r="Y249" s="40"/>
      <c r="Z249" s="40"/>
      <c r="AA249" s="40"/>
      <c r="AB249" s="40"/>
      <c r="AC249" s="40"/>
      <c r="AD249" s="40"/>
      <c r="AE249" s="40"/>
      <c r="AR249" s="231" t="s">
        <v>161</v>
      </c>
      <c r="AT249" s="231" t="s">
        <v>144</v>
      </c>
      <c r="AU249" s="231" t="s">
        <v>79</v>
      </c>
      <c r="AY249" s="19" t="s">
        <v>141</v>
      </c>
      <c r="BE249" s="232">
        <f>IF(N249="základní",J249,0)</f>
        <v>0</v>
      </c>
      <c r="BF249" s="232">
        <f>IF(N249="snížená",J249,0)</f>
        <v>0</v>
      </c>
      <c r="BG249" s="232">
        <f>IF(N249="zákl. přenesená",J249,0)</f>
        <v>0</v>
      </c>
      <c r="BH249" s="232">
        <f>IF(N249="sníž. přenesená",J249,0)</f>
        <v>0</v>
      </c>
      <c r="BI249" s="232">
        <f>IF(N249="nulová",J249,0)</f>
        <v>0</v>
      </c>
      <c r="BJ249" s="19" t="s">
        <v>77</v>
      </c>
      <c r="BK249" s="232">
        <f>ROUND(I249*H249,2)</f>
        <v>0</v>
      </c>
      <c r="BL249" s="19" t="s">
        <v>161</v>
      </c>
      <c r="BM249" s="231" t="s">
        <v>765</v>
      </c>
    </row>
    <row r="250" s="2" customFormat="1">
      <c r="A250" s="40"/>
      <c r="B250" s="41"/>
      <c r="C250" s="42"/>
      <c r="D250" s="235" t="s">
        <v>199</v>
      </c>
      <c r="E250" s="42"/>
      <c r="F250" s="250" t="s">
        <v>766</v>
      </c>
      <c r="G250" s="42"/>
      <c r="H250" s="42"/>
      <c r="I250" s="138"/>
      <c r="J250" s="42"/>
      <c r="K250" s="42"/>
      <c r="L250" s="46"/>
      <c r="M250" s="251"/>
      <c r="N250" s="252"/>
      <c r="O250" s="86"/>
      <c r="P250" s="86"/>
      <c r="Q250" s="86"/>
      <c r="R250" s="86"/>
      <c r="S250" s="86"/>
      <c r="T250" s="87"/>
      <c r="U250" s="40"/>
      <c r="V250" s="40"/>
      <c r="W250" s="40"/>
      <c r="X250" s="40"/>
      <c r="Y250" s="40"/>
      <c r="Z250" s="40"/>
      <c r="AA250" s="40"/>
      <c r="AB250" s="40"/>
      <c r="AC250" s="40"/>
      <c r="AD250" s="40"/>
      <c r="AE250" s="40"/>
      <c r="AT250" s="19" t="s">
        <v>199</v>
      </c>
      <c r="AU250" s="19" t="s">
        <v>79</v>
      </c>
    </row>
    <row r="251" s="13" customFormat="1">
      <c r="A251" s="13"/>
      <c r="B251" s="233"/>
      <c r="C251" s="234"/>
      <c r="D251" s="235" t="s">
        <v>170</v>
      </c>
      <c r="E251" s="236" t="s">
        <v>19</v>
      </c>
      <c r="F251" s="237" t="s">
        <v>767</v>
      </c>
      <c r="G251" s="234"/>
      <c r="H251" s="238">
        <v>32.950000000000003</v>
      </c>
      <c r="I251" s="239"/>
      <c r="J251" s="234"/>
      <c r="K251" s="234"/>
      <c r="L251" s="240"/>
      <c r="M251" s="241"/>
      <c r="N251" s="242"/>
      <c r="O251" s="242"/>
      <c r="P251" s="242"/>
      <c r="Q251" s="242"/>
      <c r="R251" s="242"/>
      <c r="S251" s="242"/>
      <c r="T251" s="243"/>
      <c r="U251" s="13"/>
      <c r="V251" s="13"/>
      <c r="W251" s="13"/>
      <c r="X251" s="13"/>
      <c r="Y251" s="13"/>
      <c r="Z251" s="13"/>
      <c r="AA251" s="13"/>
      <c r="AB251" s="13"/>
      <c r="AC251" s="13"/>
      <c r="AD251" s="13"/>
      <c r="AE251" s="13"/>
      <c r="AT251" s="244" t="s">
        <v>170</v>
      </c>
      <c r="AU251" s="244" t="s">
        <v>79</v>
      </c>
      <c r="AV251" s="13" t="s">
        <v>79</v>
      </c>
      <c r="AW251" s="13" t="s">
        <v>31</v>
      </c>
      <c r="AX251" s="13" t="s">
        <v>77</v>
      </c>
      <c r="AY251" s="244" t="s">
        <v>141</v>
      </c>
    </row>
    <row r="252" s="12" customFormat="1" ht="22.8" customHeight="1">
      <c r="A252" s="12"/>
      <c r="B252" s="204"/>
      <c r="C252" s="205"/>
      <c r="D252" s="206" t="s">
        <v>68</v>
      </c>
      <c r="E252" s="218" t="s">
        <v>140</v>
      </c>
      <c r="F252" s="218" t="s">
        <v>768</v>
      </c>
      <c r="G252" s="205"/>
      <c r="H252" s="205"/>
      <c r="I252" s="208"/>
      <c r="J252" s="219">
        <f>BK252</f>
        <v>0</v>
      </c>
      <c r="K252" s="205"/>
      <c r="L252" s="210"/>
      <c r="M252" s="211"/>
      <c r="N252" s="212"/>
      <c r="O252" s="212"/>
      <c r="P252" s="213">
        <f>SUM(P253:P279)</f>
        <v>0</v>
      </c>
      <c r="Q252" s="212"/>
      <c r="R252" s="213">
        <f>SUM(R253:R279)</f>
        <v>0</v>
      </c>
      <c r="S252" s="212"/>
      <c r="T252" s="214">
        <f>SUM(T253:T279)</f>
        <v>0</v>
      </c>
      <c r="U252" s="12"/>
      <c r="V252" s="12"/>
      <c r="W252" s="12"/>
      <c r="X252" s="12"/>
      <c r="Y252" s="12"/>
      <c r="Z252" s="12"/>
      <c r="AA252" s="12"/>
      <c r="AB252" s="12"/>
      <c r="AC252" s="12"/>
      <c r="AD252" s="12"/>
      <c r="AE252" s="12"/>
      <c r="AR252" s="215" t="s">
        <v>77</v>
      </c>
      <c r="AT252" s="216" t="s">
        <v>68</v>
      </c>
      <c r="AU252" s="216" t="s">
        <v>77</v>
      </c>
      <c r="AY252" s="215" t="s">
        <v>141</v>
      </c>
      <c r="BK252" s="217">
        <f>SUM(BK253:BK279)</f>
        <v>0</v>
      </c>
    </row>
    <row r="253" s="2" customFormat="1" ht="24" customHeight="1">
      <c r="A253" s="40"/>
      <c r="B253" s="41"/>
      <c r="C253" s="220" t="s">
        <v>769</v>
      </c>
      <c r="D253" s="220" t="s">
        <v>144</v>
      </c>
      <c r="E253" s="221" t="s">
        <v>770</v>
      </c>
      <c r="F253" s="222" t="s">
        <v>771</v>
      </c>
      <c r="G253" s="223" t="s">
        <v>196</v>
      </c>
      <c r="H253" s="224">
        <v>261.5</v>
      </c>
      <c r="I253" s="225"/>
      <c r="J253" s="226">
        <f>ROUND(I253*H253,2)</f>
        <v>0</v>
      </c>
      <c r="K253" s="222" t="s">
        <v>197</v>
      </c>
      <c r="L253" s="46"/>
      <c r="M253" s="227" t="s">
        <v>19</v>
      </c>
      <c r="N253" s="228" t="s">
        <v>40</v>
      </c>
      <c r="O253" s="86"/>
      <c r="P253" s="229">
        <f>O253*H253</f>
        <v>0</v>
      </c>
      <c r="Q253" s="229">
        <v>0</v>
      </c>
      <c r="R253" s="229">
        <f>Q253*H253</f>
        <v>0</v>
      </c>
      <c r="S253" s="229">
        <v>0</v>
      </c>
      <c r="T253" s="230">
        <f>S253*H253</f>
        <v>0</v>
      </c>
      <c r="U253" s="40"/>
      <c r="V253" s="40"/>
      <c r="W253" s="40"/>
      <c r="X253" s="40"/>
      <c r="Y253" s="40"/>
      <c r="Z253" s="40"/>
      <c r="AA253" s="40"/>
      <c r="AB253" s="40"/>
      <c r="AC253" s="40"/>
      <c r="AD253" s="40"/>
      <c r="AE253" s="40"/>
      <c r="AR253" s="231" t="s">
        <v>161</v>
      </c>
      <c r="AT253" s="231" t="s">
        <v>144</v>
      </c>
      <c r="AU253" s="231" t="s">
        <v>79</v>
      </c>
      <c r="AY253" s="19" t="s">
        <v>141</v>
      </c>
      <c r="BE253" s="232">
        <f>IF(N253="základní",J253,0)</f>
        <v>0</v>
      </c>
      <c r="BF253" s="232">
        <f>IF(N253="snížená",J253,0)</f>
        <v>0</v>
      </c>
      <c r="BG253" s="232">
        <f>IF(N253="zákl. přenesená",J253,0)</f>
        <v>0</v>
      </c>
      <c r="BH253" s="232">
        <f>IF(N253="sníž. přenesená",J253,0)</f>
        <v>0</v>
      </c>
      <c r="BI253" s="232">
        <f>IF(N253="nulová",J253,0)</f>
        <v>0</v>
      </c>
      <c r="BJ253" s="19" t="s">
        <v>77</v>
      </c>
      <c r="BK253" s="232">
        <f>ROUND(I253*H253,2)</f>
        <v>0</v>
      </c>
      <c r="BL253" s="19" t="s">
        <v>161</v>
      </c>
      <c r="BM253" s="231" t="s">
        <v>772</v>
      </c>
    </row>
    <row r="254" s="2" customFormat="1">
      <c r="A254" s="40"/>
      <c r="B254" s="41"/>
      <c r="C254" s="42"/>
      <c r="D254" s="235" t="s">
        <v>199</v>
      </c>
      <c r="E254" s="42"/>
      <c r="F254" s="250" t="s">
        <v>773</v>
      </c>
      <c r="G254" s="42"/>
      <c r="H254" s="42"/>
      <c r="I254" s="138"/>
      <c r="J254" s="42"/>
      <c r="K254" s="42"/>
      <c r="L254" s="46"/>
      <c r="M254" s="251"/>
      <c r="N254" s="252"/>
      <c r="O254" s="86"/>
      <c r="P254" s="86"/>
      <c r="Q254" s="86"/>
      <c r="R254" s="86"/>
      <c r="S254" s="86"/>
      <c r="T254" s="87"/>
      <c r="U254" s="40"/>
      <c r="V254" s="40"/>
      <c r="W254" s="40"/>
      <c r="X254" s="40"/>
      <c r="Y254" s="40"/>
      <c r="Z254" s="40"/>
      <c r="AA254" s="40"/>
      <c r="AB254" s="40"/>
      <c r="AC254" s="40"/>
      <c r="AD254" s="40"/>
      <c r="AE254" s="40"/>
      <c r="AT254" s="19" t="s">
        <v>199</v>
      </c>
      <c r="AU254" s="19" t="s">
        <v>79</v>
      </c>
    </row>
    <row r="255" s="13" customFormat="1">
      <c r="A255" s="13"/>
      <c r="B255" s="233"/>
      <c r="C255" s="234"/>
      <c r="D255" s="235" t="s">
        <v>170</v>
      </c>
      <c r="E255" s="236" t="s">
        <v>19</v>
      </c>
      <c r="F255" s="237" t="s">
        <v>774</v>
      </c>
      <c r="G255" s="234"/>
      <c r="H255" s="238">
        <v>261.5</v>
      </c>
      <c r="I255" s="239"/>
      <c r="J255" s="234"/>
      <c r="K255" s="234"/>
      <c r="L255" s="240"/>
      <c r="M255" s="241"/>
      <c r="N255" s="242"/>
      <c r="O255" s="242"/>
      <c r="P255" s="242"/>
      <c r="Q255" s="242"/>
      <c r="R255" s="242"/>
      <c r="S255" s="242"/>
      <c r="T255" s="243"/>
      <c r="U255" s="13"/>
      <c r="V255" s="13"/>
      <c r="W255" s="13"/>
      <c r="X255" s="13"/>
      <c r="Y255" s="13"/>
      <c r="Z255" s="13"/>
      <c r="AA255" s="13"/>
      <c r="AB255" s="13"/>
      <c r="AC255" s="13"/>
      <c r="AD255" s="13"/>
      <c r="AE255" s="13"/>
      <c r="AT255" s="244" t="s">
        <v>170</v>
      </c>
      <c r="AU255" s="244" t="s">
        <v>79</v>
      </c>
      <c r="AV255" s="13" t="s">
        <v>79</v>
      </c>
      <c r="AW255" s="13" t="s">
        <v>31</v>
      </c>
      <c r="AX255" s="13" t="s">
        <v>77</v>
      </c>
      <c r="AY255" s="244" t="s">
        <v>141</v>
      </c>
    </row>
    <row r="256" s="2" customFormat="1" ht="24" customHeight="1">
      <c r="A256" s="40"/>
      <c r="B256" s="41"/>
      <c r="C256" s="220" t="s">
        <v>775</v>
      </c>
      <c r="D256" s="220" t="s">
        <v>144</v>
      </c>
      <c r="E256" s="221" t="s">
        <v>776</v>
      </c>
      <c r="F256" s="222" t="s">
        <v>777</v>
      </c>
      <c r="G256" s="223" t="s">
        <v>196</v>
      </c>
      <c r="H256" s="224">
        <v>199.40000000000001</v>
      </c>
      <c r="I256" s="225"/>
      <c r="J256" s="226">
        <f>ROUND(I256*H256,2)</f>
        <v>0</v>
      </c>
      <c r="K256" s="222" t="s">
        <v>197</v>
      </c>
      <c r="L256" s="46"/>
      <c r="M256" s="227" t="s">
        <v>19</v>
      </c>
      <c r="N256" s="228" t="s">
        <v>40</v>
      </c>
      <c r="O256" s="86"/>
      <c r="P256" s="229">
        <f>O256*H256</f>
        <v>0</v>
      </c>
      <c r="Q256" s="229">
        <v>0</v>
      </c>
      <c r="R256" s="229">
        <f>Q256*H256</f>
        <v>0</v>
      </c>
      <c r="S256" s="229">
        <v>0</v>
      </c>
      <c r="T256" s="230">
        <f>S256*H256</f>
        <v>0</v>
      </c>
      <c r="U256" s="40"/>
      <c r="V256" s="40"/>
      <c r="W256" s="40"/>
      <c r="X256" s="40"/>
      <c r="Y256" s="40"/>
      <c r="Z256" s="40"/>
      <c r="AA256" s="40"/>
      <c r="AB256" s="40"/>
      <c r="AC256" s="40"/>
      <c r="AD256" s="40"/>
      <c r="AE256" s="40"/>
      <c r="AR256" s="231" t="s">
        <v>161</v>
      </c>
      <c r="AT256" s="231" t="s">
        <v>144</v>
      </c>
      <c r="AU256" s="231" t="s">
        <v>79</v>
      </c>
      <c r="AY256" s="19" t="s">
        <v>141</v>
      </c>
      <c r="BE256" s="232">
        <f>IF(N256="základní",J256,0)</f>
        <v>0</v>
      </c>
      <c r="BF256" s="232">
        <f>IF(N256="snížená",J256,0)</f>
        <v>0</v>
      </c>
      <c r="BG256" s="232">
        <f>IF(N256="zákl. přenesená",J256,0)</f>
        <v>0</v>
      </c>
      <c r="BH256" s="232">
        <f>IF(N256="sníž. přenesená",J256,0)</f>
        <v>0</v>
      </c>
      <c r="BI256" s="232">
        <f>IF(N256="nulová",J256,0)</f>
        <v>0</v>
      </c>
      <c r="BJ256" s="19" t="s">
        <v>77</v>
      </c>
      <c r="BK256" s="232">
        <f>ROUND(I256*H256,2)</f>
        <v>0</v>
      </c>
      <c r="BL256" s="19" t="s">
        <v>161</v>
      </c>
      <c r="BM256" s="231" t="s">
        <v>778</v>
      </c>
    </row>
    <row r="257" s="2" customFormat="1">
      <c r="A257" s="40"/>
      <c r="B257" s="41"/>
      <c r="C257" s="42"/>
      <c r="D257" s="235" t="s">
        <v>199</v>
      </c>
      <c r="E257" s="42"/>
      <c r="F257" s="250" t="s">
        <v>773</v>
      </c>
      <c r="G257" s="42"/>
      <c r="H257" s="42"/>
      <c r="I257" s="138"/>
      <c r="J257" s="42"/>
      <c r="K257" s="42"/>
      <c r="L257" s="46"/>
      <c r="M257" s="251"/>
      <c r="N257" s="252"/>
      <c r="O257" s="86"/>
      <c r="P257" s="86"/>
      <c r="Q257" s="86"/>
      <c r="R257" s="86"/>
      <c r="S257" s="86"/>
      <c r="T257" s="87"/>
      <c r="U257" s="40"/>
      <c r="V257" s="40"/>
      <c r="W257" s="40"/>
      <c r="X257" s="40"/>
      <c r="Y257" s="40"/>
      <c r="Z257" s="40"/>
      <c r="AA257" s="40"/>
      <c r="AB257" s="40"/>
      <c r="AC257" s="40"/>
      <c r="AD257" s="40"/>
      <c r="AE257" s="40"/>
      <c r="AT257" s="19" t="s">
        <v>199</v>
      </c>
      <c r="AU257" s="19" t="s">
        <v>79</v>
      </c>
    </row>
    <row r="258" s="13" customFormat="1">
      <c r="A258" s="13"/>
      <c r="B258" s="233"/>
      <c r="C258" s="234"/>
      <c r="D258" s="235" t="s">
        <v>170</v>
      </c>
      <c r="E258" s="236" t="s">
        <v>19</v>
      </c>
      <c r="F258" s="237" t="s">
        <v>779</v>
      </c>
      <c r="G258" s="234"/>
      <c r="H258" s="238">
        <v>199.40000000000001</v>
      </c>
      <c r="I258" s="239"/>
      <c r="J258" s="234"/>
      <c r="K258" s="234"/>
      <c r="L258" s="240"/>
      <c r="M258" s="241"/>
      <c r="N258" s="242"/>
      <c r="O258" s="242"/>
      <c r="P258" s="242"/>
      <c r="Q258" s="242"/>
      <c r="R258" s="242"/>
      <c r="S258" s="242"/>
      <c r="T258" s="243"/>
      <c r="U258" s="13"/>
      <c r="V258" s="13"/>
      <c r="W258" s="13"/>
      <c r="X258" s="13"/>
      <c r="Y258" s="13"/>
      <c r="Z258" s="13"/>
      <c r="AA258" s="13"/>
      <c r="AB258" s="13"/>
      <c r="AC258" s="13"/>
      <c r="AD258" s="13"/>
      <c r="AE258" s="13"/>
      <c r="AT258" s="244" t="s">
        <v>170</v>
      </c>
      <c r="AU258" s="244" t="s">
        <v>79</v>
      </c>
      <c r="AV258" s="13" t="s">
        <v>79</v>
      </c>
      <c r="AW258" s="13" t="s">
        <v>31</v>
      </c>
      <c r="AX258" s="13" t="s">
        <v>77</v>
      </c>
      <c r="AY258" s="244" t="s">
        <v>141</v>
      </c>
    </row>
    <row r="259" s="2" customFormat="1" ht="24" customHeight="1">
      <c r="A259" s="40"/>
      <c r="B259" s="41"/>
      <c r="C259" s="220" t="s">
        <v>780</v>
      </c>
      <c r="D259" s="220" t="s">
        <v>144</v>
      </c>
      <c r="E259" s="221" t="s">
        <v>781</v>
      </c>
      <c r="F259" s="222" t="s">
        <v>782</v>
      </c>
      <c r="G259" s="223" t="s">
        <v>196</v>
      </c>
      <c r="H259" s="224">
        <v>148.59999999999999</v>
      </c>
      <c r="I259" s="225"/>
      <c r="J259" s="226">
        <f>ROUND(I259*H259,2)</f>
        <v>0</v>
      </c>
      <c r="K259" s="222" t="s">
        <v>197</v>
      </c>
      <c r="L259" s="46"/>
      <c r="M259" s="227" t="s">
        <v>19</v>
      </c>
      <c r="N259" s="228" t="s">
        <v>40</v>
      </c>
      <c r="O259" s="86"/>
      <c r="P259" s="229">
        <f>O259*H259</f>
        <v>0</v>
      </c>
      <c r="Q259" s="229">
        <v>0</v>
      </c>
      <c r="R259" s="229">
        <f>Q259*H259</f>
        <v>0</v>
      </c>
      <c r="S259" s="229">
        <v>0</v>
      </c>
      <c r="T259" s="230">
        <f>S259*H259</f>
        <v>0</v>
      </c>
      <c r="U259" s="40"/>
      <c r="V259" s="40"/>
      <c r="W259" s="40"/>
      <c r="X259" s="40"/>
      <c r="Y259" s="40"/>
      <c r="Z259" s="40"/>
      <c r="AA259" s="40"/>
      <c r="AB259" s="40"/>
      <c r="AC259" s="40"/>
      <c r="AD259" s="40"/>
      <c r="AE259" s="40"/>
      <c r="AR259" s="231" t="s">
        <v>161</v>
      </c>
      <c r="AT259" s="231" t="s">
        <v>144</v>
      </c>
      <c r="AU259" s="231" t="s">
        <v>79</v>
      </c>
      <c r="AY259" s="19" t="s">
        <v>141</v>
      </c>
      <c r="BE259" s="232">
        <f>IF(N259="základní",J259,0)</f>
        <v>0</v>
      </c>
      <c r="BF259" s="232">
        <f>IF(N259="snížená",J259,0)</f>
        <v>0</v>
      </c>
      <c r="BG259" s="232">
        <f>IF(N259="zákl. přenesená",J259,0)</f>
        <v>0</v>
      </c>
      <c r="BH259" s="232">
        <f>IF(N259="sníž. přenesená",J259,0)</f>
        <v>0</v>
      </c>
      <c r="BI259" s="232">
        <f>IF(N259="nulová",J259,0)</f>
        <v>0</v>
      </c>
      <c r="BJ259" s="19" t="s">
        <v>77</v>
      </c>
      <c r="BK259" s="232">
        <f>ROUND(I259*H259,2)</f>
        <v>0</v>
      </c>
      <c r="BL259" s="19" t="s">
        <v>161</v>
      </c>
      <c r="BM259" s="231" t="s">
        <v>783</v>
      </c>
    </row>
    <row r="260" s="2" customFormat="1">
      <c r="A260" s="40"/>
      <c r="B260" s="41"/>
      <c r="C260" s="42"/>
      <c r="D260" s="235" t="s">
        <v>199</v>
      </c>
      <c r="E260" s="42"/>
      <c r="F260" s="250" t="s">
        <v>773</v>
      </c>
      <c r="G260" s="42"/>
      <c r="H260" s="42"/>
      <c r="I260" s="138"/>
      <c r="J260" s="42"/>
      <c r="K260" s="42"/>
      <c r="L260" s="46"/>
      <c r="M260" s="251"/>
      <c r="N260" s="252"/>
      <c r="O260" s="86"/>
      <c r="P260" s="86"/>
      <c r="Q260" s="86"/>
      <c r="R260" s="86"/>
      <c r="S260" s="86"/>
      <c r="T260" s="87"/>
      <c r="U260" s="40"/>
      <c r="V260" s="40"/>
      <c r="W260" s="40"/>
      <c r="X260" s="40"/>
      <c r="Y260" s="40"/>
      <c r="Z260" s="40"/>
      <c r="AA260" s="40"/>
      <c r="AB260" s="40"/>
      <c r="AC260" s="40"/>
      <c r="AD260" s="40"/>
      <c r="AE260" s="40"/>
      <c r="AT260" s="19" t="s">
        <v>199</v>
      </c>
      <c r="AU260" s="19" t="s">
        <v>79</v>
      </c>
    </row>
    <row r="261" s="13" customFormat="1">
      <c r="A261" s="13"/>
      <c r="B261" s="233"/>
      <c r="C261" s="234"/>
      <c r="D261" s="235" t="s">
        <v>170</v>
      </c>
      <c r="E261" s="236" t="s">
        <v>19</v>
      </c>
      <c r="F261" s="237" t="s">
        <v>784</v>
      </c>
      <c r="G261" s="234"/>
      <c r="H261" s="238">
        <v>148.59999999999999</v>
      </c>
      <c r="I261" s="239"/>
      <c r="J261" s="234"/>
      <c r="K261" s="234"/>
      <c r="L261" s="240"/>
      <c r="M261" s="241"/>
      <c r="N261" s="242"/>
      <c r="O261" s="242"/>
      <c r="P261" s="242"/>
      <c r="Q261" s="242"/>
      <c r="R261" s="242"/>
      <c r="S261" s="242"/>
      <c r="T261" s="243"/>
      <c r="U261" s="13"/>
      <c r="V261" s="13"/>
      <c r="W261" s="13"/>
      <c r="X261" s="13"/>
      <c r="Y261" s="13"/>
      <c r="Z261" s="13"/>
      <c r="AA261" s="13"/>
      <c r="AB261" s="13"/>
      <c r="AC261" s="13"/>
      <c r="AD261" s="13"/>
      <c r="AE261" s="13"/>
      <c r="AT261" s="244" t="s">
        <v>170</v>
      </c>
      <c r="AU261" s="244" t="s">
        <v>79</v>
      </c>
      <c r="AV261" s="13" t="s">
        <v>79</v>
      </c>
      <c r="AW261" s="13" t="s">
        <v>31</v>
      </c>
      <c r="AX261" s="13" t="s">
        <v>77</v>
      </c>
      <c r="AY261" s="244" t="s">
        <v>141</v>
      </c>
    </row>
    <row r="262" s="2" customFormat="1" ht="24" customHeight="1">
      <c r="A262" s="40"/>
      <c r="B262" s="41"/>
      <c r="C262" s="220" t="s">
        <v>785</v>
      </c>
      <c r="D262" s="220" t="s">
        <v>144</v>
      </c>
      <c r="E262" s="221" t="s">
        <v>786</v>
      </c>
      <c r="F262" s="222" t="s">
        <v>787</v>
      </c>
      <c r="G262" s="223" t="s">
        <v>196</v>
      </c>
      <c r="H262" s="224">
        <v>216.5</v>
      </c>
      <c r="I262" s="225"/>
      <c r="J262" s="226">
        <f>ROUND(I262*H262,2)</f>
        <v>0</v>
      </c>
      <c r="K262" s="222" t="s">
        <v>197</v>
      </c>
      <c r="L262" s="46"/>
      <c r="M262" s="227" t="s">
        <v>19</v>
      </c>
      <c r="N262" s="228" t="s">
        <v>40</v>
      </c>
      <c r="O262" s="86"/>
      <c r="P262" s="229">
        <f>O262*H262</f>
        <v>0</v>
      </c>
      <c r="Q262" s="229">
        <v>0</v>
      </c>
      <c r="R262" s="229">
        <f>Q262*H262</f>
        <v>0</v>
      </c>
      <c r="S262" s="229">
        <v>0</v>
      </c>
      <c r="T262" s="230">
        <f>S262*H262</f>
        <v>0</v>
      </c>
      <c r="U262" s="40"/>
      <c r="V262" s="40"/>
      <c r="W262" s="40"/>
      <c r="X262" s="40"/>
      <c r="Y262" s="40"/>
      <c r="Z262" s="40"/>
      <c r="AA262" s="40"/>
      <c r="AB262" s="40"/>
      <c r="AC262" s="40"/>
      <c r="AD262" s="40"/>
      <c r="AE262" s="40"/>
      <c r="AR262" s="231" t="s">
        <v>161</v>
      </c>
      <c r="AT262" s="231" t="s">
        <v>144</v>
      </c>
      <c r="AU262" s="231" t="s">
        <v>79</v>
      </c>
      <c r="AY262" s="19" t="s">
        <v>141</v>
      </c>
      <c r="BE262" s="232">
        <f>IF(N262="základní",J262,0)</f>
        <v>0</v>
      </c>
      <c r="BF262" s="232">
        <f>IF(N262="snížená",J262,0)</f>
        <v>0</v>
      </c>
      <c r="BG262" s="232">
        <f>IF(N262="zákl. přenesená",J262,0)</f>
        <v>0</v>
      </c>
      <c r="BH262" s="232">
        <f>IF(N262="sníž. přenesená",J262,0)</f>
        <v>0</v>
      </c>
      <c r="BI262" s="232">
        <f>IF(N262="nulová",J262,0)</f>
        <v>0</v>
      </c>
      <c r="BJ262" s="19" t="s">
        <v>77</v>
      </c>
      <c r="BK262" s="232">
        <f>ROUND(I262*H262,2)</f>
        <v>0</v>
      </c>
      <c r="BL262" s="19" t="s">
        <v>161</v>
      </c>
      <c r="BM262" s="231" t="s">
        <v>788</v>
      </c>
    </row>
    <row r="263" s="13" customFormat="1">
      <c r="A263" s="13"/>
      <c r="B263" s="233"/>
      <c r="C263" s="234"/>
      <c r="D263" s="235" t="s">
        <v>170</v>
      </c>
      <c r="E263" s="236" t="s">
        <v>19</v>
      </c>
      <c r="F263" s="237" t="s">
        <v>789</v>
      </c>
      <c r="G263" s="234"/>
      <c r="H263" s="238">
        <v>216.5</v>
      </c>
      <c r="I263" s="239"/>
      <c r="J263" s="234"/>
      <c r="K263" s="234"/>
      <c r="L263" s="240"/>
      <c r="M263" s="241"/>
      <c r="N263" s="242"/>
      <c r="O263" s="242"/>
      <c r="P263" s="242"/>
      <c r="Q263" s="242"/>
      <c r="R263" s="242"/>
      <c r="S263" s="242"/>
      <c r="T263" s="243"/>
      <c r="U263" s="13"/>
      <c r="V263" s="13"/>
      <c r="W263" s="13"/>
      <c r="X263" s="13"/>
      <c r="Y263" s="13"/>
      <c r="Z263" s="13"/>
      <c r="AA263" s="13"/>
      <c r="AB263" s="13"/>
      <c r="AC263" s="13"/>
      <c r="AD263" s="13"/>
      <c r="AE263" s="13"/>
      <c r="AT263" s="244" t="s">
        <v>170</v>
      </c>
      <c r="AU263" s="244" t="s">
        <v>79</v>
      </c>
      <c r="AV263" s="13" t="s">
        <v>79</v>
      </c>
      <c r="AW263" s="13" t="s">
        <v>31</v>
      </c>
      <c r="AX263" s="13" t="s">
        <v>77</v>
      </c>
      <c r="AY263" s="244" t="s">
        <v>141</v>
      </c>
    </row>
    <row r="264" s="2" customFormat="1" ht="16.5" customHeight="1">
      <c r="A264" s="40"/>
      <c r="B264" s="41"/>
      <c r="C264" s="220" t="s">
        <v>790</v>
      </c>
      <c r="D264" s="220" t="s">
        <v>144</v>
      </c>
      <c r="E264" s="221" t="s">
        <v>485</v>
      </c>
      <c r="F264" s="222" t="s">
        <v>486</v>
      </c>
      <c r="G264" s="223" t="s">
        <v>196</v>
      </c>
      <c r="H264" s="224">
        <v>871</v>
      </c>
      <c r="I264" s="225"/>
      <c r="J264" s="226">
        <f>ROUND(I264*H264,2)</f>
        <v>0</v>
      </c>
      <c r="K264" s="222" t="s">
        <v>197</v>
      </c>
      <c r="L264" s="46"/>
      <c r="M264" s="227" t="s">
        <v>19</v>
      </c>
      <c r="N264" s="228" t="s">
        <v>40</v>
      </c>
      <c r="O264" s="86"/>
      <c r="P264" s="229">
        <f>O264*H264</f>
        <v>0</v>
      </c>
      <c r="Q264" s="229">
        <v>0</v>
      </c>
      <c r="R264" s="229">
        <f>Q264*H264</f>
        <v>0</v>
      </c>
      <c r="S264" s="229">
        <v>0</v>
      </c>
      <c r="T264" s="230">
        <f>S264*H264</f>
        <v>0</v>
      </c>
      <c r="U264" s="40"/>
      <c r="V264" s="40"/>
      <c r="W264" s="40"/>
      <c r="X264" s="40"/>
      <c r="Y264" s="40"/>
      <c r="Z264" s="40"/>
      <c r="AA264" s="40"/>
      <c r="AB264" s="40"/>
      <c r="AC264" s="40"/>
      <c r="AD264" s="40"/>
      <c r="AE264" s="40"/>
      <c r="AR264" s="231" t="s">
        <v>161</v>
      </c>
      <c r="AT264" s="231" t="s">
        <v>144</v>
      </c>
      <c r="AU264" s="231" t="s">
        <v>79</v>
      </c>
      <c r="AY264" s="19" t="s">
        <v>141</v>
      </c>
      <c r="BE264" s="232">
        <f>IF(N264="základní",J264,0)</f>
        <v>0</v>
      </c>
      <c r="BF264" s="232">
        <f>IF(N264="snížená",J264,0)</f>
        <v>0</v>
      </c>
      <c r="BG264" s="232">
        <f>IF(N264="zákl. přenesená",J264,0)</f>
        <v>0</v>
      </c>
      <c r="BH264" s="232">
        <f>IF(N264="sníž. přenesená",J264,0)</f>
        <v>0</v>
      </c>
      <c r="BI264" s="232">
        <f>IF(N264="nulová",J264,0)</f>
        <v>0</v>
      </c>
      <c r="BJ264" s="19" t="s">
        <v>77</v>
      </c>
      <c r="BK264" s="232">
        <f>ROUND(I264*H264,2)</f>
        <v>0</v>
      </c>
      <c r="BL264" s="19" t="s">
        <v>161</v>
      </c>
      <c r="BM264" s="231" t="s">
        <v>791</v>
      </c>
    </row>
    <row r="265" s="13" customFormat="1">
      <c r="A265" s="13"/>
      <c r="B265" s="233"/>
      <c r="C265" s="234"/>
      <c r="D265" s="235" t="s">
        <v>170</v>
      </c>
      <c r="E265" s="236" t="s">
        <v>19</v>
      </c>
      <c r="F265" s="237" t="s">
        <v>792</v>
      </c>
      <c r="G265" s="234"/>
      <c r="H265" s="238">
        <v>261.5</v>
      </c>
      <c r="I265" s="239"/>
      <c r="J265" s="234"/>
      <c r="K265" s="234"/>
      <c r="L265" s="240"/>
      <c r="M265" s="241"/>
      <c r="N265" s="242"/>
      <c r="O265" s="242"/>
      <c r="P265" s="242"/>
      <c r="Q265" s="242"/>
      <c r="R265" s="242"/>
      <c r="S265" s="242"/>
      <c r="T265" s="243"/>
      <c r="U265" s="13"/>
      <c r="V265" s="13"/>
      <c r="W265" s="13"/>
      <c r="X265" s="13"/>
      <c r="Y265" s="13"/>
      <c r="Z265" s="13"/>
      <c r="AA265" s="13"/>
      <c r="AB265" s="13"/>
      <c r="AC265" s="13"/>
      <c r="AD265" s="13"/>
      <c r="AE265" s="13"/>
      <c r="AT265" s="244" t="s">
        <v>170</v>
      </c>
      <c r="AU265" s="244" t="s">
        <v>79</v>
      </c>
      <c r="AV265" s="13" t="s">
        <v>79</v>
      </c>
      <c r="AW265" s="13" t="s">
        <v>31</v>
      </c>
      <c r="AX265" s="13" t="s">
        <v>69</v>
      </c>
      <c r="AY265" s="244" t="s">
        <v>141</v>
      </c>
    </row>
    <row r="266" s="13" customFormat="1">
      <c r="A266" s="13"/>
      <c r="B266" s="233"/>
      <c r="C266" s="234"/>
      <c r="D266" s="235" t="s">
        <v>170</v>
      </c>
      <c r="E266" s="236" t="s">
        <v>19</v>
      </c>
      <c r="F266" s="237" t="s">
        <v>793</v>
      </c>
      <c r="G266" s="234"/>
      <c r="H266" s="238">
        <v>609.5</v>
      </c>
      <c r="I266" s="239"/>
      <c r="J266" s="234"/>
      <c r="K266" s="234"/>
      <c r="L266" s="240"/>
      <c r="M266" s="241"/>
      <c r="N266" s="242"/>
      <c r="O266" s="242"/>
      <c r="P266" s="242"/>
      <c r="Q266" s="242"/>
      <c r="R266" s="242"/>
      <c r="S266" s="242"/>
      <c r="T266" s="243"/>
      <c r="U266" s="13"/>
      <c r="V266" s="13"/>
      <c r="W266" s="13"/>
      <c r="X266" s="13"/>
      <c r="Y266" s="13"/>
      <c r="Z266" s="13"/>
      <c r="AA266" s="13"/>
      <c r="AB266" s="13"/>
      <c r="AC266" s="13"/>
      <c r="AD266" s="13"/>
      <c r="AE266" s="13"/>
      <c r="AT266" s="244" t="s">
        <v>170</v>
      </c>
      <c r="AU266" s="244" t="s">
        <v>79</v>
      </c>
      <c r="AV266" s="13" t="s">
        <v>79</v>
      </c>
      <c r="AW266" s="13" t="s">
        <v>31</v>
      </c>
      <c r="AX266" s="13" t="s">
        <v>69</v>
      </c>
      <c r="AY266" s="244" t="s">
        <v>141</v>
      </c>
    </row>
    <row r="267" s="15" customFormat="1">
      <c r="A267" s="15"/>
      <c r="B267" s="263"/>
      <c r="C267" s="264"/>
      <c r="D267" s="235" t="s">
        <v>170</v>
      </c>
      <c r="E267" s="265" t="s">
        <v>19</v>
      </c>
      <c r="F267" s="266" t="s">
        <v>233</v>
      </c>
      <c r="G267" s="264"/>
      <c r="H267" s="267">
        <v>871</v>
      </c>
      <c r="I267" s="268"/>
      <c r="J267" s="264"/>
      <c r="K267" s="264"/>
      <c r="L267" s="269"/>
      <c r="M267" s="270"/>
      <c r="N267" s="271"/>
      <c r="O267" s="271"/>
      <c r="P267" s="271"/>
      <c r="Q267" s="271"/>
      <c r="R267" s="271"/>
      <c r="S267" s="271"/>
      <c r="T267" s="272"/>
      <c r="U267" s="15"/>
      <c r="V267" s="15"/>
      <c r="W267" s="15"/>
      <c r="X267" s="15"/>
      <c r="Y267" s="15"/>
      <c r="Z267" s="15"/>
      <c r="AA267" s="15"/>
      <c r="AB267" s="15"/>
      <c r="AC267" s="15"/>
      <c r="AD267" s="15"/>
      <c r="AE267" s="15"/>
      <c r="AT267" s="273" t="s">
        <v>170</v>
      </c>
      <c r="AU267" s="273" t="s">
        <v>79</v>
      </c>
      <c r="AV267" s="15" t="s">
        <v>161</v>
      </c>
      <c r="AW267" s="15" t="s">
        <v>31</v>
      </c>
      <c r="AX267" s="15" t="s">
        <v>77</v>
      </c>
      <c r="AY267" s="273" t="s">
        <v>141</v>
      </c>
    </row>
    <row r="268" s="2" customFormat="1" ht="24" customHeight="1">
      <c r="A268" s="40"/>
      <c r="B268" s="41"/>
      <c r="C268" s="220" t="s">
        <v>794</v>
      </c>
      <c r="D268" s="220" t="s">
        <v>144</v>
      </c>
      <c r="E268" s="221" t="s">
        <v>795</v>
      </c>
      <c r="F268" s="222" t="s">
        <v>796</v>
      </c>
      <c r="G268" s="223" t="s">
        <v>196</v>
      </c>
      <c r="H268" s="224">
        <v>261.5</v>
      </c>
      <c r="I268" s="225"/>
      <c r="J268" s="226">
        <f>ROUND(I268*H268,2)</f>
        <v>0</v>
      </c>
      <c r="K268" s="222" t="s">
        <v>197</v>
      </c>
      <c r="L268" s="46"/>
      <c r="M268" s="227" t="s">
        <v>19</v>
      </c>
      <c r="N268" s="228" t="s">
        <v>40</v>
      </c>
      <c r="O268" s="86"/>
      <c r="P268" s="229">
        <f>O268*H268</f>
        <v>0</v>
      </c>
      <c r="Q268" s="229">
        <v>0</v>
      </c>
      <c r="R268" s="229">
        <f>Q268*H268</f>
        <v>0</v>
      </c>
      <c r="S268" s="229">
        <v>0</v>
      </c>
      <c r="T268" s="230">
        <f>S268*H268</f>
        <v>0</v>
      </c>
      <c r="U268" s="40"/>
      <c r="V268" s="40"/>
      <c r="W268" s="40"/>
      <c r="X268" s="40"/>
      <c r="Y268" s="40"/>
      <c r="Z268" s="40"/>
      <c r="AA268" s="40"/>
      <c r="AB268" s="40"/>
      <c r="AC268" s="40"/>
      <c r="AD268" s="40"/>
      <c r="AE268" s="40"/>
      <c r="AR268" s="231" t="s">
        <v>161</v>
      </c>
      <c r="AT268" s="231" t="s">
        <v>144</v>
      </c>
      <c r="AU268" s="231" t="s">
        <v>79</v>
      </c>
      <c r="AY268" s="19" t="s">
        <v>141</v>
      </c>
      <c r="BE268" s="232">
        <f>IF(N268="základní",J268,0)</f>
        <v>0</v>
      </c>
      <c r="BF268" s="232">
        <f>IF(N268="snížená",J268,0)</f>
        <v>0</v>
      </c>
      <c r="BG268" s="232">
        <f>IF(N268="zákl. přenesená",J268,0)</f>
        <v>0</v>
      </c>
      <c r="BH268" s="232">
        <f>IF(N268="sníž. přenesená",J268,0)</f>
        <v>0</v>
      </c>
      <c r="BI268" s="232">
        <f>IF(N268="nulová",J268,0)</f>
        <v>0</v>
      </c>
      <c r="BJ268" s="19" t="s">
        <v>77</v>
      </c>
      <c r="BK268" s="232">
        <f>ROUND(I268*H268,2)</f>
        <v>0</v>
      </c>
      <c r="BL268" s="19" t="s">
        <v>161</v>
      </c>
      <c r="BM268" s="231" t="s">
        <v>797</v>
      </c>
    </row>
    <row r="269" s="13" customFormat="1">
      <c r="A269" s="13"/>
      <c r="B269" s="233"/>
      <c r="C269" s="234"/>
      <c r="D269" s="235" t="s">
        <v>170</v>
      </c>
      <c r="E269" s="236" t="s">
        <v>19</v>
      </c>
      <c r="F269" s="237" t="s">
        <v>774</v>
      </c>
      <c r="G269" s="234"/>
      <c r="H269" s="238">
        <v>261.5</v>
      </c>
      <c r="I269" s="239"/>
      <c r="J269" s="234"/>
      <c r="K269" s="234"/>
      <c r="L269" s="240"/>
      <c r="M269" s="241"/>
      <c r="N269" s="242"/>
      <c r="O269" s="242"/>
      <c r="P269" s="242"/>
      <c r="Q269" s="242"/>
      <c r="R269" s="242"/>
      <c r="S269" s="242"/>
      <c r="T269" s="243"/>
      <c r="U269" s="13"/>
      <c r="V269" s="13"/>
      <c r="W269" s="13"/>
      <c r="X269" s="13"/>
      <c r="Y269" s="13"/>
      <c r="Z269" s="13"/>
      <c r="AA269" s="13"/>
      <c r="AB269" s="13"/>
      <c r="AC269" s="13"/>
      <c r="AD269" s="13"/>
      <c r="AE269" s="13"/>
      <c r="AT269" s="244" t="s">
        <v>170</v>
      </c>
      <c r="AU269" s="244" t="s">
        <v>79</v>
      </c>
      <c r="AV269" s="13" t="s">
        <v>79</v>
      </c>
      <c r="AW269" s="13" t="s">
        <v>31</v>
      </c>
      <c r="AX269" s="13" t="s">
        <v>77</v>
      </c>
      <c r="AY269" s="244" t="s">
        <v>141</v>
      </c>
    </row>
    <row r="270" s="2" customFormat="1" ht="24" customHeight="1">
      <c r="A270" s="40"/>
      <c r="B270" s="41"/>
      <c r="C270" s="220" t="s">
        <v>798</v>
      </c>
      <c r="D270" s="220" t="s">
        <v>144</v>
      </c>
      <c r="E270" s="221" t="s">
        <v>799</v>
      </c>
      <c r="F270" s="222" t="s">
        <v>800</v>
      </c>
      <c r="G270" s="223" t="s">
        <v>196</v>
      </c>
      <c r="H270" s="224">
        <v>261.5</v>
      </c>
      <c r="I270" s="225"/>
      <c r="J270" s="226">
        <f>ROUND(I270*H270,2)</f>
        <v>0</v>
      </c>
      <c r="K270" s="222" t="s">
        <v>197</v>
      </c>
      <c r="L270" s="46"/>
      <c r="M270" s="227" t="s">
        <v>19</v>
      </c>
      <c r="N270" s="228" t="s">
        <v>40</v>
      </c>
      <c r="O270" s="86"/>
      <c r="P270" s="229">
        <f>O270*H270</f>
        <v>0</v>
      </c>
      <c r="Q270" s="229">
        <v>0</v>
      </c>
      <c r="R270" s="229">
        <f>Q270*H270</f>
        <v>0</v>
      </c>
      <c r="S270" s="229">
        <v>0</v>
      </c>
      <c r="T270" s="230">
        <f>S270*H270</f>
        <v>0</v>
      </c>
      <c r="U270" s="40"/>
      <c r="V270" s="40"/>
      <c r="W270" s="40"/>
      <c r="X270" s="40"/>
      <c r="Y270" s="40"/>
      <c r="Z270" s="40"/>
      <c r="AA270" s="40"/>
      <c r="AB270" s="40"/>
      <c r="AC270" s="40"/>
      <c r="AD270" s="40"/>
      <c r="AE270" s="40"/>
      <c r="AR270" s="231" t="s">
        <v>161</v>
      </c>
      <c r="AT270" s="231" t="s">
        <v>144</v>
      </c>
      <c r="AU270" s="231" t="s">
        <v>79</v>
      </c>
      <c r="AY270" s="19" t="s">
        <v>141</v>
      </c>
      <c r="BE270" s="232">
        <f>IF(N270="základní",J270,0)</f>
        <v>0</v>
      </c>
      <c r="BF270" s="232">
        <f>IF(N270="snížená",J270,0)</f>
        <v>0</v>
      </c>
      <c r="BG270" s="232">
        <f>IF(N270="zákl. přenesená",J270,0)</f>
        <v>0</v>
      </c>
      <c r="BH270" s="232">
        <f>IF(N270="sníž. přenesená",J270,0)</f>
        <v>0</v>
      </c>
      <c r="BI270" s="232">
        <f>IF(N270="nulová",J270,0)</f>
        <v>0</v>
      </c>
      <c r="BJ270" s="19" t="s">
        <v>77</v>
      </c>
      <c r="BK270" s="232">
        <f>ROUND(I270*H270,2)</f>
        <v>0</v>
      </c>
      <c r="BL270" s="19" t="s">
        <v>161</v>
      </c>
      <c r="BM270" s="231" t="s">
        <v>801</v>
      </c>
    </row>
    <row r="271" s="2" customFormat="1">
      <c r="A271" s="40"/>
      <c r="B271" s="41"/>
      <c r="C271" s="42"/>
      <c r="D271" s="235" t="s">
        <v>199</v>
      </c>
      <c r="E271" s="42"/>
      <c r="F271" s="250" t="s">
        <v>802</v>
      </c>
      <c r="G271" s="42"/>
      <c r="H271" s="42"/>
      <c r="I271" s="138"/>
      <c r="J271" s="42"/>
      <c r="K271" s="42"/>
      <c r="L271" s="46"/>
      <c r="M271" s="251"/>
      <c r="N271" s="252"/>
      <c r="O271" s="86"/>
      <c r="P271" s="86"/>
      <c r="Q271" s="86"/>
      <c r="R271" s="86"/>
      <c r="S271" s="86"/>
      <c r="T271" s="87"/>
      <c r="U271" s="40"/>
      <c r="V271" s="40"/>
      <c r="W271" s="40"/>
      <c r="X271" s="40"/>
      <c r="Y271" s="40"/>
      <c r="Z271" s="40"/>
      <c r="AA271" s="40"/>
      <c r="AB271" s="40"/>
      <c r="AC271" s="40"/>
      <c r="AD271" s="40"/>
      <c r="AE271" s="40"/>
      <c r="AT271" s="19" t="s">
        <v>199</v>
      </c>
      <c r="AU271" s="19" t="s">
        <v>79</v>
      </c>
    </row>
    <row r="272" s="13" customFormat="1">
      <c r="A272" s="13"/>
      <c r="B272" s="233"/>
      <c r="C272" s="234"/>
      <c r="D272" s="235" t="s">
        <v>170</v>
      </c>
      <c r="E272" s="236" t="s">
        <v>19</v>
      </c>
      <c r="F272" s="237" t="s">
        <v>774</v>
      </c>
      <c r="G272" s="234"/>
      <c r="H272" s="238">
        <v>261.5</v>
      </c>
      <c r="I272" s="239"/>
      <c r="J272" s="234"/>
      <c r="K272" s="234"/>
      <c r="L272" s="240"/>
      <c r="M272" s="241"/>
      <c r="N272" s="242"/>
      <c r="O272" s="242"/>
      <c r="P272" s="242"/>
      <c r="Q272" s="242"/>
      <c r="R272" s="242"/>
      <c r="S272" s="242"/>
      <c r="T272" s="243"/>
      <c r="U272" s="13"/>
      <c r="V272" s="13"/>
      <c r="W272" s="13"/>
      <c r="X272" s="13"/>
      <c r="Y272" s="13"/>
      <c r="Z272" s="13"/>
      <c r="AA272" s="13"/>
      <c r="AB272" s="13"/>
      <c r="AC272" s="13"/>
      <c r="AD272" s="13"/>
      <c r="AE272" s="13"/>
      <c r="AT272" s="244" t="s">
        <v>170</v>
      </c>
      <c r="AU272" s="244" t="s">
        <v>79</v>
      </c>
      <c r="AV272" s="13" t="s">
        <v>79</v>
      </c>
      <c r="AW272" s="13" t="s">
        <v>31</v>
      </c>
      <c r="AX272" s="13" t="s">
        <v>77</v>
      </c>
      <c r="AY272" s="244" t="s">
        <v>141</v>
      </c>
    </row>
    <row r="273" s="2" customFormat="1" ht="16.5" customHeight="1">
      <c r="A273" s="40"/>
      <c r="B273" s="41"/>
      <c r="C273" s="220" t="s">
        <v>803</v>
      </c>
      <c r="D273" s="220" t="s">
        <v>144</v>
      </c>
      <c r="E273" s="221" t="s">
        <v>804</v>
      </c>
      <c r="F273" s="222" t="s">
        <v>805</v>
      </c>
      <c r="G273" s="223" t="s">
        <v>196</v>
      </c>
      <c r="H273" s="224">
        <v>110.702</v>
      </c>
      <c r="I273" s="225"/>
      <c r="J273" s="226">
        <f>ROUND(I273*H273,2)</f>
        <v>0</v>
      </c>
      <c r="K273" s="222" t="s">
        <v>197</v>
      </c>
      <c r="L273" s="46"/>
      <c r="M273" s="227" t="s">
        <v>19</v>
      </c>
      <c r="N273" s="228" t="s">
        <v>40</v>
      </c>
      <c r="O273" s="86"/>
      <c r="P273" s="229">
        <f>O273*H273</f>
        <v>0</v>
      </c>
      <c r="Q273" s="229">
        <v>0</v>
      </c>
      <c r="R273" s="229">
        <f>Q273*H273</f>
        <v>0</v>
      </c>
      <c r="S273" s="229">
        <v>0</v>
      </c>
      <c r="T273" s="230">
        <f>S273*H273</f>
        <v>0</v>
      </c>
      <c r="U273" s="40"/>
      <c r="V273" s="40"/>
      <c r="W273" s="40"/>
      <c r="X273" s="40"/>
      <c r="Y273" s="40"/>
      <c r="Z273" s="40"/>
      <c r="AA273" s="40"/>
      <c r="AB273" s="40"/>
      <c r="AC273" s="40"/>
      <c r="AD273" s="40"/>
      <c r="AE273" s="40"/>
      <c r="AR273" s="231" t="s">
        <v>161</v>
      </c>
      <c r="AT273" s="231" t="s">
        <v>144</v>
      </c>
      <c r="AU273" s="231" t="s">
        <v>79</v>
      </c>
      <c r="AY273" s="19" t="s">
        <v>141</v>
      </c>
      <c r="BE273" s="232">
        <f>IF(N273="základní",J273,0)</f>
        <v>0</v>
      </c>
      <c r="BF273" s="232">
        <f>IF(N273="snížená",J273,0)</f>
        <v>0</v>
      </c>
      <c r="BG273" s="232">
        <f>IF(N273="zákl. přenesená",J273,0)</f>
        <v>0</v>
      </c>
      <c r="BH273" s="232">
        <f>IF(N273="sníž. přenesená",J273,0)</f>
        <v>0</v>
      </c>
      <c r="BI273" s="232">
        <f>IF(N273="nulová",J273,0)</f>
        <v>0</v>
      </c>
      <c r="BJ273" s="19" t="s">
        <v>77</v>
      </c>
      <c r="BK273" s="232">
        <f>ROUND(I273*H273,2)</f>
        <v>0</v>
      </c>
      <c r="BL273" s="19" t="s">
        <v>161</v>
      </c>
      <c r="BM273" s="231" t="s">
        <v>806</v>
      </c>
    </row>
    <row r="274" s="2" customFormat="1">
      <c r="A274" s="40"/>
      <c r="B274" s="41"/>
      <c r="C274" s="42"/>
      <c r="D274" s="235" t="s">
        <v>199</v>
      </c>
      <c r="E274" s="42"/>
      <c r="F274" s="250" t="s">
        <v>807</v>
      </c>
      <c r="G274" s="42"/>
      <c r="H274" s="42"/>
      <c r="I274" s="138"/>
      <c r="J274" s="42"/>
      <c r="K274" s="42"/>
      <c r="L274" s="46"/>
      <c r="M274" s="251"/>
      <c r="N274" s="252"/>
      <c r="O274" s="86"/>
      <c r="P274" s="86"/>
      <c r="Q274" s="86"/>
      <c r="R274" s="86"/>
      <c r="S274" s="86"/>
      <c r="T274" s="87"/>
      <c r="U274" s="40"/>
      <c r="V274" s="40"/>
      <c r="W274" s="40"/>
      <c r="X274" s="40"/>
      <c r="Y274" s="40"/>
      <c r="Z274" s="40"/>
      <c r="AA274" s="40"/>
      <c r="AB274" s="40"/>
      <c r="AC274" s="40"/>
      <c r="AD274" s="40"/>
      <c r="AE274" s="40"/>
      <c r="AT274" s="19" t="s">
        <v>199</v>
      </c>
      <c r="AU274" s="19" t="s">
        <v>79</v>
      </c>
    </row>
    <row r="275" s="13" customFormat="1">
      <c r="A275" s="13"/>
      <c r="B275" s="233"/>
      <c r="C275" s="234"/>
      <c r="D275" s="235" t="s">
        <v>170</v>
      </c>
      <c r="E275" s="236" t="s">
        <v>19</v>
      </c>
      <c r="F275" s="237" t="s">
        <v>808</v>
      </c>
      <c r="G275" s="234"/>
      <c r="H275" s="238">
        <v>76.430000000000007</v>
      </c>
      <c r="I275" s="239"/>
      <c r="J275" s="234"/>
      <c r="K275" s="234"/>
      <c r="L275" s="240"/>
      <c r="M275" s="241"/>
      <c r="N275" s="242"/>
      <c r="O275" s="242"/>
      <c r="P275" s="242"/>
      <c r="Q275" s="242"/>
      <c r="R275" s="242"/>
      <c r="S275" s="242"/>
      <c r="T275" s="243"/>
      <c r="U275" s="13"/>
      <c r="V275" s="13"/>
      <c r="W275" s="13"/>
      <c r="X275" s="13"/>
      <c r="Y275" s="13"/>
      <c r="Z275" s="13"/>
      <c r="AA275" s="13"/>
      <c r="AB275" s="13"/>
      <c r="AC275" s="13"/>
      <c r="AD275" s="13"/>
      <c r="AE275" s="13"/>
      <c r="AT275" s="244" t="s">
        <v>170</v>
      </c>
      <c r="AU275" s="244" t="s">
        <v>79</v>
      </c>
      <c r="AV275" s="13" t="s">
        <v>79</v>
      </c>
      <c r="AW275" s="13" t="s">
        <v>31</v>
      </c>
      <c r="AX275" s="13" t="s">
        <v>69</v>
      </c>
      <c r="AY275" s="244" t="s">
        <v>141</v>
      </c>
    </row>
    <row r="276" s="13" customFormat="1">
      <c r="A276" s="13"/>
      <c r="B276" s="233"/>
      <c r="C276" s="234"/>
      <c r="D276" s="235" t="s">
        <v>170</v>
      </c>
      <c r="E276" s="236" t="s">
        <v>19</v>
      </c>
      <c r="F276" s="237" t="s">
        <v>809</v>
      </c>
      <c r="G276" s="234"/>
      <c r="H276" s="238">
        <v>34.271999999999998</v>
      </c>
      <c r="I276" s="239"/>
      <c r="J276" s="234"/>
      <c r="K276" s="234"/>
      <c r="L276" s="240"/>
      <c r="M276" s="241"/>
      <c r="N276" s="242"/>
      <c r="O276" s="242"/>
      <c r="P276" s="242"/>
      <c r="Q276" s="242"/>
      <c r="R276" s="242"/>
      <c r="S276" s="242"/>
      <c r="T276" s="243"/>
      <c r="U276" s="13"/>
      <c r="V276" s="13"/>
      <c r="W276" s="13"/>
      <c r="X276" s="13"/>
      <c r="Y276" s="13"/>
      <c r="Z276" s="13"/>
      <c r="AA276" s="13"/>
      <c r="AB276" s="13"/>
      <c r="AC276" s="13"/>
      <c r="AD276" s="13"/>
      <c r="AE276" s="13"/>
      <c r="AT276" s="244" t="s">
        <v>170</v>
      </c>
      <c r="AU276" s="244" t="s">
        <v>79</v>
      </c>
      <c r="AV276" s="13" t="s">
        <v>79</v>
      </c>
      <c r="AW276" s="13" t="s">
        <v>31</v>
      </c>
      <c r="AX276" s="13" t="s">
        <v>69</v>
      </c>
      <c r="AY276" s="244" t="s">
        <v>141</v>
      </c>
    </row>
    <row r="277" s="15" customFormat="1">
      <c r="A277" s="15"/>
      <c r="B277" s="263"/>
      <c r="C277" s="264"/>
      <c r="D277" s="235" t="s">
        <v>170</v>
      </c>
      <c r="E277" s="265" t="s">
        <v>19</v>
      </c>
      <c r="F277" s="266" t="s">
        <v>233</v>
      </c>
      <c r="G277" s="264"/>
      <c r="H277" s="267">
        <v>110.702</v>
      </c>
      <c r="I277" s="268"/>
      <c r="J277" s="264"/>
      <c r="K277" s="264"/>
      <c r="L277" s="269"/>
      <c r="M277" s="270"/>
      <c r="N277" s="271"/>
      <c r="O277" s="271"/>
      <c r="P277" s="271"/>
      <c r="Q277" s="271"/>
      <c r="R277" s="271"/>
      <c r="S277" s="271"/>
      <c r="T277" s="272"/>
      <c r="U277" s="15"/>
      <c r="V277" s="15"/>
      <c r="W277" s="15"/>
      <c r="X277" s="15"/>
      <c r="Y277" s="15"/>
      <c r="Z277" s="15"/>
      <c r="AA277" s="15"/>
      <c r="AB277" s="15"/>
      <c r="AC277" s="15"/>
      <c r="AD277" s="15"/>
      <c r="AE277" s="15"/>
      <c r="AT277" s="273" t="s">
        <v>170</v>
      </c>
      <c r="AU277" s="273" t="s">
        <v>79</v>
      </c>
      <c r="AV277" s="15" t="s">
        <v>161</v>
      </c>
      <c r="AW277" s="15" t="s">
        <v>31</v>
      </c>
      <c r="AX277" s="15" t="s">
        <v>77</v>
      </c>
      <c r="AY277" s="273" t="s">
        <v>141</v>
      </c>
    </row>
    <row r="278" s="2" customFormat="1" ht="16.5" customHeight="1">
      <c r="A278" s="40"/>
      <c r="B278" s="41"/>
      <c r="C278" s="220" t="s">
        <v>810</v>
      </c>
      <c r="D278" s="220" t="s">
        <v>144</v>
      </c>
      <c r="E278" s="221" t="s">
        <v>811</v>
      </c>
      <c r="F278" s="222" t="s">
        <v>812</v>
      </c>
      <c r="G278" s="223" t="s">
        <v>196</v>
      </c>
      <c r="H278" s="224">
        <v>261.5</v>
      </c>
      <c r="I278" s="225"/>
      <c r="J278" s="226">
        <f>ROUND(I278*H278,2)</f>
        <v>0</v>
      </c>
      <c r="K278" s="222" t="s">
        <v>19</v>
      </c>
      <c r="L278" s="46"/>
      <c r="M278" s="227" t="s">
        <v>19</v>
      </c>
      <c r="N278" s="228" t="s">
        <v>40</v>
      </c>
      <c r="O278" s="86"/>
      <c r="P278" s="229">
        <f>O278*H278</f>
        <v>0</v>
      </c>
      <c r="Q278" s="229">
        <v>0</v>
      </c>
      <c r="R278" s="229">
        <f>Q278*H278</f>
        <v>0</v>
      </c>
      <c r="S278" s="229">
        <v>0</v>
      </c>
      <c r="T278" s="230">
        <f>S278*H278</f>
        <v>0</v>
      </c>
      <c r="U278" s="40"/>
      <c r="V278" s="40"/>
      <c r="W278" s="40"/>
      <c r="X278" s="40"/>
      <c r="Y278" s="40"/>
      <c r="Z278" s="40"/>
      <c r="AA278" s="40"/>
      <c r="AB278" s="40"/>
      <c r="AC278" s="40"/>
      <c r="AD278" s="40"/>
      <c r="AE278" s="40"/>
      <c r="AR278" s="231" t="s">
        <v>161</v>
      </c>
      <c r="AT278" s="231" t="s">
        <v>144</v>
      </c>
      <c r="AU278" s="231" t="s">
        <v>79</v>
      </c>
      <c r="AY278" s="19" t="s">
        <v>141</v>
      </c>
      <c r="BE278" s="232">
        <f>IF(N278="základní",J278,0)</f>
        <v>0</v>
      </c>
      <c r="BF278" s="232">
        <f>IF(N278="snížená",J278,0)</f>
        <v>0</v>
      </c>
      <c r="BG278" s="232">
        <f>IF(N278="zákl. přenesená",J278,0)</f>
        <v>0</v>
      </c>
      <c r="BH278" s="232">
        <f>IF(N278="sníž. přenesená",J278,0)</f>
        <v>0</v>
      </c>
      <c r="BI278" s="232">
        <f>IF(N278="nulová",J278,0)</f>
        <v>0</v>
      </c>
      <c r="BJ278" s="19" t="s">
        <v>77</v>
      </c>
      <c r="BK278" s="232">
        <f>ROUND(I278*H278,2)</f>
        <v>0</v>
      </c>
      <c r="BL278" s="19" t="s">
        <v>161</v>
      </c>
      <c r="BM278" s="231" t="s">
        <v>813</v>
      </c>
    </row>
    <row r="279" s="13" customFormat="1">
      <c r="A279" s="13"/>
      <c r="B279" s="233"/>
      <c r="C279" s="234"/>
      <c r="D279" s="235" t="s">
        <v>170</v>
      </c>
      <c r="E279" s="236" t="s">
        <v>19</v>
      </c>
      <c r="F279" s="237" t="s">
        <v>774</v>
      </c>
      <c r="G279" s="234"/>
      <c r="H279" s="238">
        <v>261.5</v>
      </c>
      <c r="I279" s="239"/>
      <c r="J279" s="234"/>
      <c r="K279" s="234"/>
      <c r="L279" s="240"/>
      <c r="M279" s="241"/>
      <c r="N279" s="242"/>
      <c r="O279" s="242"/>
      <c r="P279" s="242"/>
      <c r="Q279" s="242"/>
      <c r="R279" s="242"/>
      <c r="S279" s="242"/>
      <c r="T279" s="243"/>
      <c r="U279" s="13"/>
      <c r="V279" s="13"/>
      <c r="W279" s="13"/>
      <c r="X279" s="13"/>
      <c r="Y279" s="13"/>
      <c r="Z279" s="13"/>
      <c r="AA279" s="13"/>
      <c r="AB279" s="13"/>
      <c r="AC279" s="13"/>
      <c r="AD279" s="13"/>
      <c r="AE279" s="13"/>
      <c r="AT279" s="244" t="s">
        <v>170</v>
      </c>
      <c r="AU279" s="244" t="s">
        <v>79</v>
      </c>
      <c r="AV279" s="13" t="s">
        <v>79</v>
      </c>
      <c r="AW279" s="13" t="s">
        <v>31</v>
      </c>
      <c r="AX279" s="13" t="s">
        <v>77</v>
      </c>
      <c r="AY279" s="244" t="s">
        <v>141</v>
      </c>
    </row>
    <row r="280" s="12" customFormat="1" ht="22.8" customHeight="1">
      <c r="A280" s="12"/>
      <c r="B280" s="204"/>
      <c r="C280" s="205"/>
      <c r="D280" s="206" t="s">
        <v>68</v>
      </c>
      <c r="E280" s="218" t="s">
        <v>172</v>
      </c>
      <c r="F280" s="218" t="s">
        <v>814</v>
      </c>
      <c r="G280" s="205"/>
      <c r="H280" s="205"/>
      <c r="I280" s="208"/>
      <c r="J280" s="219">
        <f>BK280</f>
        <v>0</v>
      </c>
      <c r="K280" s="205"/>
      <c r="L280" s="210"/>
      <c r="M280" s="211"/>
      <c r="N280" s="212"/>
      <c r="O280" s="212"/>
      <c r="P280" s="213">
        <f>SUM(P281:P282)</f>
        <v>0</v>
      </c>
      <c r="Q280" s="212"/>
      <c r="R280" s="213">
        <f>SUM(R281:R282)</f>
        <v>0</v>
      </c>
      <c r="S280" s="212"/>
      <c r="T280" s="214">
        <f>SUM(T281:T282)</f>
        <v>0</v>
      </c>
      <c r="U280" s="12"/>
      <c r="V280" s="12"/>
      <c r="W280" s="12"/>
      <c r="X280" s="12"/>
      <c r="Y280" s="12"/>
      <c r="Z280" s="12"/>
      <c r="AA280" s="12"/>
      <c r="AB280" s="12"/>
      <c r="AC280" s="12"/>
      <c r="AD280" s="12"/>
      <c r="AE280" s="12"/>
      <c r="AR280" s="215" t="s">
        <v>77</v>
      </c>
      <c r="AT280" s="216" t="s">
        <v>68</v>
      </c>
      <c r="AU280" s="216" t="s">
        <v>77</v>
      </c>
      <c r="AY280" s="215" t="s">
        <v>141</v>
      </c>
      <c r="BK280" s="217">
        <f>SUM(BK281:BK282)</f>
        <v>0</v>
      </c>
    </row>
    <row r="281" s="2" customFormat="1" ht="16.5" customHeight="1">
      <c r="A281" s="40"/>
      <c r="B281" s="41"/>
      <c r="C281" s="220" t="s">
        <v>815</v>
      </c>
      <c r="D281" s="220" t="s">
        <v>144</v>
      </c>
      <c r="E281" s="221" t="s">
        <v>816</v>
      </c>
      <c r="F281" s="222" t="s">
        <v>817</v>
      </c>
      <c r="G281" s="223" t="s">
        <v>196</v>
      </c>
      <c r="H281" s="224">
        <v>22.481999999999999</v>
      </c>
      <c r="I281" s="225"/>
      <c r="J281" s="226">
        <f>ROUND(I281*H281,2)</f>
        <v>0</v>
      </c>
      <c r="K281" s="222" t="s">
        <v>19</v>
      </c>
      <c r="L281" s="46"/>
      <c r="M281" s="227" t="s">
        <v>19</v>
      </c>
      <c r="N281" s="228" t="s">
        <v>40</v>
      </c>
      <c r="O281" s="86"/>
      <c r="P281" s="229">
        <f>O281*H281</f>
        <v>0</v>
      </c>
      <c r="Q281" s="229">
        <v>0</v>
      </c>
      <c r="R281" s="229">
        <f>Q281*H281</f>
        <v>0</v>
      </c>
      <c r="S281" s="229">
        <v>0</v>
      </c>
      <c r="T281" s="230">
        <f>S281*H281</f>
        <v>0</v>
      </c>
      <c r="U281" s="40"/>
      <c r="V281" s="40"/>
      <c r="W281" s="40"/>
      <c r="X281" s="40"/>
      <c r="Y281" s="40"/>
      <c r="Z281" s="40"/>
      <c r="AA281" s="40"/>
      <c r="AB281" s="40"/>
      <c r="AC281" s="40"/>
      <c r="AD281" s="40"/>
      <c r="AE281" s="40"/>
      <c r="AR281" s="231" t="s">
        <v>818</v>
      </c>
      <c r="AT281" s="231" t="s">
        <v>144</v>
      </c>
      <c r="AU281" s="231" t="s">
        <v>79</v>
      </c>
      <c r="AY281" s="19" t="s">
        <v>141</v>
      </c>
      <c r="BE281" s="232">
        <f>IF(N281="základní",J281,0)</f>
        <v>0</v>
      </c>
      <c r="BF281" s="232">
        <f>IF(N281="snížená",J281,0)</f>
        <v>0</v>
      </c>
      <c r="BG281" s="232">
        <f>IF(N281="zákl. přenesená",J281,0)</f>
        <v>0</v>
      </c>
      <c r="BH281" s="232">
        <f>IF(N281="sníž. přenesená",J281,0)</f>
        <v>0</v>
      </c>
      <c r="BI281" s="232">
        <f>IF(N281="nulová",J281,0)</f>
        <v>0</v>
      </c>
      <c r="BJ281" s="19" t="s">
        <v>77</v>
      </c>
      <c r="BK281" s="232">
        <f>ROUND(I281*H281,2)</f>
        <v>0</v>
      </c>
      <c r="BL281" s="19" t="s">
        <v>818</v>
      </c>
      <c r="BM281" s="231" t="s">
        <v>819</v>
      </c>
    </row>
    <row r="282" s="13" customFormat="1">
      <c r="A282" s="13"/>
      <c r="B282" s="233"/>
      <c r="C282" s="234"/>
      <c r="D282" s="235" t="s">
        <v>170</v>
      </c>
      <c r="E282" s="236" t="s">
        <v>19</v>
      </c>
      <c r="F282" s="237" t="s">
        <v>820</v>
      </c>
      <c r="G282" s="234"/>
      <c r="H282" s="238">
        <v>22.481999999999999</v>
      </c>
      <c r="I282" s="239"/>
      <c r="J282" s="234"/>
      <c r="K282" s="234"/>
      <c r="L282" s="240"/>
      <c r="M282" s="241"/>
      <c r="N282" s="242"/>
      <c r="O282" s="242"/>
      <c r="P282" s="242"/>
      <c r="Q282" s="242"/>
      <c r="R282" s="242"/>
      <c r="S282" s="242"/>
      <c r="T282" s="243"/>
      <c r="U282" s="13"/>
      <c r="V282" s="13"/>
      <c r="W282" s="13"/>
      <c r="X282" s="13"/>
      <c r="Y282" s="13"/>
      <c r="Z282" s="13"/>
      <c r="AA282" s="13"/>
      <c r="AB282" s="13"/>
      <c r="AC282" s="13"/>
      <c r="AD282" s="13"/>
      <c r="AE282" s="13"/>
      <c r="AT282" s="244" t="s">
        <v>170</v>
      </c>
      <c r="AU282" s="244" t="s">
        <v>79</v>
      </c>
      <c r="AV282" s="13" t="s">
        <v>79</v>
      </c>
      <c r="AW282" s="13" t="s">
        <v>31</v>
      </c>
      <c r="AX282" s="13" t="s">
        <v>77</v>
      </c>
      <c r="AY282" s="244" t="s">
        <v>141</v>
      </c>
    </row>
    <row r="283" s="12" customFormat="1" ht="22.8" customHeight="1">
      <c r="A283" s="12"/>
      <c r="B283" s="204"/>
      <c r="C283" s="205"/>
      <c r="D283" s="206" t="s">
        <v>68</v>
      </c>
      <c r="E283" s="218" t="s">
        <v>238</v>
      </c>
      <c r="F283" s="218" t="s">
        <v>500</v>
      </c>
      <c r="G283" s="205"/>
      <c r="H283" s="205"/>
      <c r="I283" s="208"/>
      <c r="J283" s="219">
        <f>BK283</f>
        <v>0</v>
      </c>
      <c r="K283" s="205"/>
      <c r="L283" s="210"/>
      <c r="M283" s="211"/>
      <c r="N283" s="212"/>
      <c r="O283" s="212"/>
      <c r="P283" s="213">
        <f>SUM(P284:P297)</f>
        <v>0</v>
      </c>
      <c r="Q283" s="212"/>
      <c r="R283" s="213">
        <f>SUM(R284:R297)</f>
        <v>0.24136080000000001</v>
      </c>
      <c r="S283" s="212"/>
      <c r="T283" s="214">
        <f>SUM(T284:T297)</f>
        <v>0</v>
      </c>
      <c r="U283" s="12"/>
      <c r="V283" s="12"/>
      <c r="W283" s="12"/>
      <c r="X283" s="12"/>
      <c r="Y283" s="12"/>
      <c r="Z283" s="12"/>
      <c r="AA283" s="12"/>
      <c r="AB283" s="12"/>
      <c r="AC283" s="12"/>
      <c r="AD283" s="12"/>
      <c r="AE283" s="12"/>
      <c r="AR283" s="215" t="s">
        <v>77</v>
      </c>
      <c r="AT283" s="216" t="s">
        <v>68</v>
      </c>
      <c r="AU283" s="216" t="s">
        <v>77</v>
      </c>
      <c r="AY283" s="215" t="s">
        <v>141</v>
      </c>
      <c r="BK283" s="217">
        <f>SUM(BK284:BK297)</f>
        <v>0</v>
      </c>
    </row>
    <row r="284" s="2" customFormat="1" ht="16.5" customHeight="1">
      <c r="A284" s="40"/>
      <c r="B284" s="41"/>
      <c r="C284" s="220" t="s">
        <v>821</v>
      </c>
      <c r="D284" s="220" t="s">
        <v>144</v>
      </c>
      <c r="E284" s="221" t="s">
        <v>822</v>
      </c>
      <c r="F284" s="222" t="s">
        <v>823</v>
      </c>
      <c r="G284" s="223" t="s">
        <v>224</v>
      </c>
      <c r="H284" s="224">
        <v>18.530000000000001</v>
      </c>
      <c r="I284" s="225"/>
      <c r="J284" s="226">
        <f>ROUND(I284*H284,2)</f>
        <v>0</v>
      </c>
      <c r="K284" s="222" t="s">
        <v>197</v>
      </c>
      <c r="L284" s="46"/>
      <c r="M284" s="227" t="s">
        <v>19</v>
      </c>
      <c r="N284" s="228" t="s">
        <v>40</v>
      </c>
      <c r="O284" s="86"/>
      <c r="P284" s="229">
        <f>O284*H284</f>
        <v>0</v>
      </c>
      <c r="Q284" s="229">
        <v>0</v>
      </c>
      <c r="R284" s="229">
        <f>Q284*H284</f>
        <v>0</v>
      </c>
      <c r="S284" s="229">
        <v>0</v>
      </c>
      <c r="T284" s="230">
        <f>S284*H284</f>
        <v>0</v>
      </c>
      <c r="U284" s="40"/>
      <c r="V284" s="40"/>
      <c r="W284" s="40"/>
      <c r="X284" s="40"/>
      <c r="Y284" s="40"/>
      <c r="Z284" s="40"/>
      <c r="AA284" s="40"/>
      <c r="AB284" s="40"/>
      <c r="AC284" s="40"/>
      <c r="AD284" s="40"/>
      <c r="AE284" s="40"/>
      <c r="AR284" s="231" t="s">
        <v>161</v>
      </c>
      <c r="AT284" s="231" t="s">
        <v>144</v>
      </c>
      <c r="AU284" s="231" t="s">
        <v>79</v>
      </c>
      <c r="AY284" s="19" t="s">
        <v>141</v>
      </c>
      <c r="BE284" s="232">
        <f>IF(N284="základní",J284,0)</f>
        <v>0</v>
      </c>
      <c r="BF284" s="232">
        <f>IF(N284="snížená",J284,0)</f>
        <v>0</v>
      </c>
      <c r="BG284" s="232">
        <f>IF(N284="zákl. přenesená",J284,0)</f>
        <v>0</v>
      </c>
      <c r="BH284" s="232">
        <f>IF(N284="sníž. přenesená",J284,0)</f>
        <v>0</v>
      </c>
      <c r="BI284" s="232">
        <f>IF(N284="nulová",J284,0)</f>
        <v>0</v>
      </c>
      <c r="BJ284" s="19" t="s">
        <v>77</v>
      </c>
      <c r="BK284" s="232">
        <f>ROUND(I284*H284,2)</f>
        <v>0</v>
      </c>
      <c r="BL284" s="19" t="s">
        <v>161</v>
      </c>
      <c r="BM284" s="231" t="s">
        <v>824</v>
      </c>
    </row>
    <row r="285" s="2" customFormat="1">
      <c r="A285" s="40"/>
      <c r="B285" s="41"/>
      <c r="C285" s="42"/>
      <c r="D285" s="235" t="s">
        <v>199</v>
      </c>
      <c r="E285" s="42"/>
      <c r="F285" s="250" t="s">
        <v>504</v>
      </c>
      <c r="G285" s="42"/>
      <c r="H285" s="42"/>
      <c r="I285" s="138"/>
      <c r="J285" s="42"/>
      <c r="K285" s="42"/>
      <c r="L285" s="46"/>
      <c r="M285" s="251"/>
      <c r="N285" s="252"/>
      <c r="O285" s="86"/>
      <c r="P285" s="86"/>
      <c r="Q285" s="86"/>
      <c r="R285" s="86"/>
      <c r="S285" s="86"/>
      <c r="T285" s="87"/>
      <c r="U285" s="40"/>
      <c r="V285" s="40"/>
      <c r="W285" s="40"/>
      <c r="X285" s="40"/>
      <c r="Y285" s="40"/>
      <c r="Z285" s="40"/>
      <c r="AA285" s="40"/>
      <c r="AB285" s="40"/>
      <c r="AC285" s="40"/>
      <c r="AD285" s="40"/>
      <c r="AE285" s="40"/>
      <c r="AT285" s="19" t="s">
        <v>199</v>
      </c>
      <c r="AU285" s="19" t="s">
        <v>79</v>
      </c>
    </row>
    <row r="286" s="14" customFormat="1">
      <c r="A286" s="14"/>
      <c r="B286" s="253"/>
      <c r="C286" s="254"/>
      <c r="D286" s="235" t="s">
        <v>170</v>
      </c>
      <c r="E286" s="255" t="s">
        <v>19</v>
      </c>
      <c r="F286" s="256" t="s">
        <v>825</v>
      </c>
      <c r="G286" s="254"/>
      <c r="H286" s="255" t="s">
        <v>19</v>
      </c>
      <c r="I286" s="257"/>
      <c r="J286" s="254"/>
      <c r="K286" s="254"/>
      <c r="L286" s="258"/>
      <c r="M286" s="259"/>
      <c r="N286" s="260"/>
      <c r="O286" s="260"/>
      <c r="P286" s="260"/>
      <c r="Q286" s="260"/>
      <c r="R286" s="260"/>
      <c r="S286" s="260"/>
      <c r="T286" s="261"/>
      <c r="U286" s="14"/>
      <c r="V286" s="14"/>
      <c r="W286" s="14"/>
      <c r="X286" s="14"/>
      <c r="Y286" s="14"/>
      <c r="Z286" s="14"/>
      <c r="AA286" s="14"/>
      <c r="AB286" s="14"/>
      <c r="AC286" s="14"/>
      <c r="AD286" s="14"/>
      <c r="AE286" s="14"/>
      <c r="AT286" s="262" t="s">
        <v>170</v>
      </c>
      <c r="AU286" s="262" t="s">
        <v>79</v>
      </c>
      <c r="AV286" s="14" t="s">
        <v>77</v>
      </c>
      <c r="AW286" s="14" t="s">
        <v>31</v>
      </c>
      <c r="AX286" s="14" t="s">
        <v>69</v>
      </c>
      <c r="AY286" s="262" t="s">
        <v>141</v>
      </c>
    </row>
    <row r="287" s="13" customFormat="1">
      <c r="A287" s="13"/>
      <c r="B287" s="233"/>
      <c r="C287" s="234"/>
      <c r="D287" s="235" t="s">
        <v>170</v>
      </c>
      <c r="E287" s="236" t="s">
        <v>19</v>
      </c>
      <c r="F287" s="237" t="s">
        <v>826</v>
      </c>
      <c r="G287" s="234"/>
      <c r="H287" s="238">
        <v>15.529999999999999</v>
      </c>
      <c r="I287" s="239"/>
      <c r="J287" s="234"/>
      <c r="K287" s="234"/>
      <c r="L287" s="240"/>
      <c r="M287" s="241"/>
      <c r="N287" s="242"/>
      <c r="O287" s="242"/>
      <c r="P287" s="242"/>
      <c r="Q287" s="242"/>
      <c r="R287" s="242"/>
      <c r="S287" s="242"/>
      <c r="T287" s="243"/>
      <c r="U287" s="13"/>
      <c r="V287" s="13"/>
      <c r="W287" s="13"/>
      <c r="X287" s="13"/>
      <c r="Y287" s="13"/>
      <c r="Z287" s="13"/>
      <c r="AA287" s="13"/>
      <c r="AB287" s="13"/>
      <c r="AC287" s="13"/>
      <c r="AD287" s="13"/>
      <c r="AE287" s="13"/>
      <c r="AT287" s="244" t="s">
        <v>170</v>
      </c>
      <c r="AU287" s="244" t="s">
        <v>79</v>
      </c>
      <c r="AV287" s="13" t="s">
        <v>79</v>
      </c>
      <c r="AW287" s="13" t="s">
        <v>31</v>
      </c>
      <c r="AX287" s="13" t="s">
        <v>69</v>
      </c>
      <c r="AY287" s="244" t="s">
        <v>141</v>
      </c>
    </row>
    <row r="288" s="13" customFormat="1">
      <c r="A288" s="13"/>
      <c r="B288" s="233"/>
      <c r="C288" s="234"/>
      <c r="D288" s="235" t="s">
        <v>170</v>
      </c>
      <c r="E288" s="236" t="s">
        <v>19</v>
      </c>
      <c r="F288" s="237" t="s">
        <v>827</v>
      </c>
      <c r="G288" s="234"/>
      <c r="H288" s="238">
        <v>3</v>
      </c>
      <c r="I288" s="239"/>
      <c r="J288" s="234"/>
      <c r="K288" s="234"/>
      <c r="L288" s="240"/>
      <c r="M288" s="241"/>
      <c r="N288" s="242"/>
      <c r="O288" s="242"/>
      <c r="P288" s="242"/>
      <c r="Q288" s="242"/>
      <c r="R288" s="242"/>
      <c r="S288" s="242"/>
      <c r="T288" s="243"/>
      <c r="U288" s="13"/>
      <c r="V288" s="13"/>
      <c r="W288" s="13"/>
      <c r="X288" s="13"/>
      <c r="Y288" s="13"/>
      <c r="Z288" s="13"/>
      <c r="AA288" s="13"/>
      <c r="AB288" s="13"/>
      <c r="AC288" s="13"/>
      <c r="AD288" s="13"/>
      <c r="AE288" s="13"/>
      <c r="AT288" s="244" t="s">
        <v>170</v>
      </c>
      <c r="AU288" s="244" t="s">
        <v>79</v>
      </c>
      <c r="AV288" s="13" t="s">
        <v>79</v>
      </c>
      <c r="AW288" s="13" t="s">
        <v>31</v>
      </c>
      <c r="AX288" s="13" t="s">
        <v>69</v>
      </c>
      <c r="AY288" s="244" t="s">
        <v>141</v>
      </c>
    </row>
    <row r="289" s="15" customFormat="1">
      <c r="A289" s="15"/>
      <c r="B289" s="263"/>
      <c r="C289" s="264"/>
      <c r="D289" s="235" t="s">
        <v>170</v>
      </c>
      <c r="E289" s="265" t="s">
        <v>19</v>
      </c>
      <c r="F289" s="266" t="s">
        <v>233</v>
      </c>
      <c r="G289" s="264"/>
      <c r="H289" s="267">
        <v>18.530000000000001</v>
      </c>
      <c r="I289" s="268"/>
      <c r="J289" s="264"/>
      <c r="K289" s="264"/>
      <c r="L289" s="269"/>
      <c r="M289" s="270"/>
      <c r="N289" s="271"/>
      <c r="O289" s="271"/>
      <c r="P289" s="271"/>
      <c r="Q289" s="271"/>
      <c r="R289" s="271"/>
      <c r="S289" s="271"/>
      <c r="T289" s="272"/>
      <c r="U289" s="15"/>
      <c r="V289" s="15"/>
      <c r="W289" s="15"/>
      <c r="X289" s="15"/>
      <c r="Y289" s="15"/>
      <c r="Z289" s="15"/>
      <c r="AA289" s="15"/>
      <c r="AB289" s="15"/>
      <c r="AC289" s="15"/>
      <c r="AD289" s="15"/>
      <c r="AE289" s="15"/>
      <c r="AT289" s="273" t="s">
        <v>170</v>
      </c>
      <c r="AU289" s="273" t="s">
        <v>79</v>
      </c>
      <c r="AV289" s="15" t="s">
        <v>161</v>
      </c>
      <c r="AW289" s="15" t="s">
        <v>31</v>
      </c>
      <c r="AX289" s="15" t="s">
        <v>77</v>
      </c>
      <c r="AY289" s="273" t="s">
        <v>141</v>
      </c>
    </row>
    <row r="290" s="2" customFormat="1" ht="16.5" customHeight="1">
      <c r="A290" s="40"/>
      <c r="B290" s="41"/>
      <c r="C290" s="220" t="s">
        <v>828</v>
      </c>
      <c r="D290" s="220" t="s">
        <v>144</v>
      </c>
      <c r="E290" s="221" t="s">
        <v>829</v>
      </c>
      <c r="F290" s="222" t="s">
        <v>830</v>
      </c>
      <c r="G290" s="223" t="s">
        <v>196</v>
      </c>
      <c r="H290" s="224">
        <v>60.039999999999999</v>
      </c>
      <c r="I290" s="225"/>
      <c r="J290" s="226">
        <f>ROUND(I290*H290,2)</f>
        <v>0</v>
      </c>
      <c r="K290" s="222" t="s">
        <v>197</v>
      </c>
      <c r="L290" s="46"/>
      <c r="M290" s="227" t="s">
        <v>19</v>
      </c>
      <c r="N290" s="228" t="s">
        <v>40</v>
      </c>
      <c r="O290" s="86"/>
      <c r="P290" s="229">
        <f>O290*H290</f>
        <v>0</v>
      </c>
      <c r="Q290" s="229">
        <v>0.0040200000000000001</v>
      </c>
      <c r="R290" s="229">
        <f>Q290*H290</f>
        <v>0.24136080000000001</v>
      </c>
      <c r="S290" s="229">
        <v>0</v>
      </c>
      <c r="T290" s="230">
        <f>S290*H290</f>
        <v>0</v>
      </c>
      <c r="U290" s="40"/>
      <c r="V290" s="40"/>
      <c r="W290" s="40"/>
      <c r="X290" s="40"/>
      <c r="Y290" s="40"/>
      <c r="Z290" s="40"/>
      <c r="AA290" s="40"/>
      <c r="AB290" s="40"/>
      <c r="AC290" s="40"/>
      <c r="AD290" s="40"/>
      <c r="AE290" s="40"/>
      <c r="AR290" s="231" t="s">
        <v>161</v>
      </c>
      <c r="AT290" s="231" t="s">
        <v>144</v>
      </c>
      <c r="AU290" s="231" t="s">
        <v>79</v>
      </c>
      <c r="AY290" s="19" t="s">
        <v>141</v>
      </c>
      <c r="BE290" s="232">
        <f>IF(N290="základní",J290,0)</f>
        <v>0</v>
      </c>
      <c r="BF290" s="232">
        <f>IF(N290="snížená",J290,0)</f>
        <v>0</v>
      </c>
      <c r="BG290" s="232">
        <f>IF(N290="zákl. přenesená",J290,0)</f>
        <v>0</v>
      </c>
      <c r="BH290" s="232">
        <f>IF(N290="sníž. přenesená",J290,0)</f>
        <v>0</v>
      </c>
      <c r="BI290" s="232">
        <f>IF(N290="nulová",J290,0)</f>
        <v>0</v>
      </c>
      <c r="BJ290" s="19" t="s">
        <v>77</v>
      </c>
      <c r="BK290" s="232">
        <f>ROUND(I290*H290,2)</f>
        <v>0</v>
      </c>
      <c r="BL290" s="19" t="s">
        <v>161</v>
      </c>
      <c r="BM290" s="231" t="s">
        <v>831</v>
      </c>
    </row>
    <row r="291" s="13" customFormat="1">
      <c r="A291" s="13"/>
      <c r="B291" s="233"/>
      <c r="C291" s="234"/>
      <c r="D291" s="235" t="s">
        <v>170</v>
      </c>
      <c r="E291" s="236" t="s">
        <v>19</v>
      </c>
      <c r="F291" s="237" t="s">
        <v>832</v>
      </c>
      <c r="G291" s="234"/>
      <c r="H291" s="238">
        <v>44.719999999999999</v>
      </c>
      <c r="I291" s="239"/>
      <c r="J291" s="234"/>
      <c r="K291" s="234"/>
      <c r="L291" s="240"/>
      <c r="M291" s="241"/>
      <c r="N291" s="242"/>
      <c r="O291" s="242"/>
      <c r="P291" s="242"/>
      <c r="Q291" s="242"/>
      <c r="R291" s="242"/>
      <c r="S291" s="242"/>
      <c r="T291" s="243"/>
      <c r="U291" s="13"/>
      <c r="V291" s="13"/>
      <c r="W291" s="13"/>
      <c r="X291" s="13"/>
      <c r="Y291" s="13"/>
      <c r="Z291" s="13"/>
      <c r="AA291" s="13"/>
      <c r="AB291" s="13"/>
      <c r="AC291" s="13"/>
      <c r="AD291" s="13"/>
      <c r="AE291" s="13"/>
      <c r="AT291" s="244" t="s">
        <v>170</v>
      </c>
      <c r="AU291" s="244" t="s">
        <v>79</v>
      </c>
      <c r="AV291" s="13" t="s">
        <v>79</v>
      </c>
      <c r="AW291" s="13" t="s">
        <v>31</v>
      </c>
      <c r="AX291" s="13" t="s">
        <v>69</v>
      </c>
      <c r="AY291" s="244" t="s">
        <v>141</v>
      </c>
    </row>
    <row r="292" s="13" customFormat="1">
      <c r="A292" s="13"/>
      <c r="B292" s="233"/>
      <c r="C292" s="234"/>
      <c r="D292" s="235" t="s">
        <v>170</v>
      </c>
      <c r="E292" s="236" t="s">
        <v>19</v>
      </c>
      <c r="F292" s="237" t="s">
        <v>833</v>
      </c>
      <c r="G292" s="234"/>
      <c r="H292" s="238">
        <v>15.32</v>
      </c>
      <c r="I292" s="239"/>
      <c r="J292" s="234"/>
      <c r="K292" s="234"/>
      <c r="L292" s="240"/>
      <c r="M292" s="241"/>
      <c r="N292" s="242"/>
      <c r="O292" s="242"/>
      <c r="P292" s="242"/>
      <c r="Q292" s="242"/>
      <c r="R292" s="242"/>
      <c r="S292" s="242"/>
      <c r="T292" s="243"/>
      <c r="U292" s="13"/>
      <c r="V292" s="13"/>
      <c r="W292" s="13"/>
      <c r="X292" s="13"/>
      <c r="Y292" s="13"/>
      <c r="Z292" s="13"/>
      <c r="AA292" s="13"/>
      <c r="AB292" s="13"/>
      <c r="AC292" s="13"/>
      <c r="AD292" s="13"/>
      <c r="AE292" s="13"/>
      <c r="AT292" s="244" t="s">
        <v>170</v>
      </c>
      <c r="AU292" s="244" t="s">
        <v>79</v>
      </c>
      <c r="AV292" s="13" t="s">
        <v>79</v>
      </c>
      <c r="AW292" s="13" t="s">
        <v>31</v>
      </c>
      <c r="AX292" s="13" t="s">
        <v>69</v>
      </c>
      <c r="AY292" s="244" t="s">
        <v>141</v>
      </c>
    </row>
    <row r="293" s="15" customFormat="1">
      <c r="A293" s="15"/>
      <c r="B293" s="263"/>
      <c r="C293" s="264"/>
      <c r="D293" s="235" t="s">
        <v>170</v>
      </c>
      <c r="E293" s="265" t="s">
        <v>19</v>
      </c>
      <c r="F293" s="266" t="s">
        <v>233</v>
      </c>
      <c r="G293" s="264"/>
      <c r="H293" s="267">
        <v>60.039999999999999</v>
      </c>
      <c r="I293" s="268"/>
      <c r="J293" s="264"/>
      <c r="K293" s="264"/>
      <c r="L293" s="269"/>
      <c r="M293" s="270"/>
      <c r="N293" s="271"/>
      <c r="O293" s="271"/>
      <c r="P293" s="271"/>
      <c r="Q293" s="271"/>
      <c r="R293" s="271"/>
      <c r="S293" s="271"/>
      <c r="T293" s="272"/>
      <c r="U293" s="15"/>
      <c r="V293" s="15"/>
      <c r="W293" s="15"/>
      <c r="X293" s="15"/>
      <c r="Y293" s="15"/>
      <c r="Z293" s="15"/>
      <c r="AA293" s="15"/>
      <c r="AB293" s="15"/>
      <c r="AC293" s="15"/>
      <c r="AD293" s="15"/>
      <c r="AE293" s="15"/>
      <c r="AT293" s="273" t="s">
        <v>170</v>
      </c>
      <c r="AU293" s="273" t="s">
        <v>79</v>
      </c>
      <c r="AV293" s="15" t="s">
        <v>161</v>
      </c>
      <c r="AW293" s="15" t="s">
        <v>31</v>
      </c>
      <c r="AX293" s="15" t="s">
        <v>77</v>
      </c>
      <c r="AY293" s="273" t="s">
        <v>141</v>
      </c>
    </row>
    <row r="294" s="2" customFormat="1" ht="16.5" customHeight="1">
      <c r="A294" s="40"/>
      <c r="B294" s="41"/>
      <c r="C294" s="220" t="s">
        <v>834</v>
      </c>
      <c r="D294" s="220" t="s">
        <v>144</v>
      </c>
      <c r="E294" s="221" t="s">
        <v>835</v>
      </c>
      <c r="F294" s="222" t="s">
        <v>836</v>
      </c>
      <c r="G294" s="223" t="s">
        <v>257</v>
      </c>
      <c r="H294" s="224">
        <v>2.3090000000000002</v>
      </c>
      <c r="I294" s="225"/>
      <c r="J294" s="226">
        <f>ROUND(I294*H294,2)</f>
        <v>0</v>
      </c>
      <c r="K294" s="222" t="s">
        <v>19</v>
      </c>
      <c r="L294" s="46"/>
      <c r="M294" s="227" t="s">
        <v>19</v>
      </c>
      <c r="N294" s="228" t="s">
        <v>40</v>
      </c>
      <c r="O294" s="86"/>
      <c r="P294" s="229">
        <f>O294*H294</f>
        <v>0</v>
      </c>
      <c r="Q294" s="229">
        <v>0</v>
      </c>
      <c r="R294" s="229">
        <f>Q294*H294</f>
        <v>0</v>
      </c>
      <c r="S294" s="229">
        <v>0</v>
      </c>
      <c r="T294" s="230">
        <f>S294*H294</f>
        <v>0</v>
      </c>
      <c r="U294" s="40"/>
      <c r="V294" s="40"/>
      <c r="W294" s="40"/>
      <c r="X294" s="40"/>
      <c r="Y294" s="40"/>
      <c r="Z294" s="40"/>
      <c r="AA294" s="40"/>
      <c r="AB294" s="40"/>
      <c r="AC294" s="40"/>
      <c r="AD294" s="40"/>
      <c r="AE294" s="40"/>
      <c r="AR294" s="231" t="s">
        <v>161</v>
      </c>
      <c r="AT294" s="231" t="s">
        <v>144</v>
      </c>
      <c r="AU294" s="231" t="s">
        <v>79</v>
      </c>
      <c r="AY294" s="19" t="s">
        <v>141</v>
      </c>
      <c r="BE294" s="232">
        <f>IF(N294="základní",J294,0)</f>
        <v>0</v>
      </c>
      <c r="BF294" s="232">
        <f>IF(N294="snížená",J294,0)</f>
        <v>0</v>
      </c>
      <c r="BG294" s="232">
        <f>IF(N294="zákl. přenesená",J294,0)</f>
        <v>0</v>
      </c>
      <c r="BH294" s="232">
        <f>IF(N294="sníž. přenesená",J294,0)</f>
        <v>0</v>
      </c>
      <c r="BI294" s="232">
        <f>IF(N294="nulová",J294,0)</f>
        <v>0</v>
      </c>
      <c r="BJ294" s="19" t="s">
        <v>77</v>
      </c>
      <c r="BK294" s="232">
        <f>ROUND(I294*H294,2)</f>
        <v>0</v>
      </c>
      <c r="BL294" s="19" t="s">
        <v>161</v>
      </c>
      <c r="BM294" s="231" t="s">
        <v>837</v>
      </c>
    </row>
    <row r="295" s="13" customFormat="1">
      <c r="A295" s="13"/>
      <c r="B295" s="233"/>
      <c r="C295" s="234"/>
      <c r="D295" s="235" t="s">
        <v>170</v>
      </c>
      <c r="E295" s="236" t="s">
        <v>19</v>
      </c>
      <c r="F295" s="237" t="s">
        <v>838</v>
      </c>
      <c r="G295" s="234"/>
      <c r="H295" s="238">
        <v>1.863</v>
      </c>
      <c r="I295" s="239"/>
      <c r="J295" s="234"/>
      <c r="K295" s="234"/>
      <c r="L295" s="240"/>
      <c r="M295" s="241"/>
      <c r="N295" s="242"/>
      <c r="O295" s="242"/>
      <c r="P295" s="242"/>
      <c r="Q295" s="242"/>
      <c r="R295" s="242"/>
      <c r="S295" s="242"/>
      <c r="T295" s="243"/>
      <c r="U295" s="13"/>
      <c r="V295" s="13"/>
      <c r="W295" s="13"/>
      <c r="X295" s="13"/>
      <c r="Y295" s="13"/>
      <c r="Z295" s="13"/>
      <c r="AA295" s="13"/>
      <c r="AB295" s="13"/>
      <c r="AC295" s="13"/>
      <c r="AD295" s="13"/>
      <c r="AE295" s="13"/>
      <c r="AT295" s="244" t="s">
        <v>170</v>
      </c>
      <c r="AU295" s="244" t="s">
        <v>79</v>
      </c>
      <c r="AV295" s="13" t="s">
        <v>79</v>
      </c>
      <c r="AW295" s="13" t="s">
        <v>31</v>
      </c>
      <c r="AX295" s="13" t="s">
        <v>69</v>
      </c>
      <c r="AY295" s="244" t="s">
        <v>141</v>
      </c>
    </row>
    <row r="296" s="13" customFormat="1">
      <c r="A296" s="13"/>
      <c r="B296" s="233"/>
      <c r="C296" s="234"/>
      <c r="D296" s="235" t="s">
        <v>170</v>
      </c>
      <c r="E296" s="236" t="s">
        <v>19</v>
      </c>
      <c r="F296" s="237" t="s">
        <v>839</v>
      </c>
      <c r="G296" s="234"/>
      <c r="H296" s="238">
        <v>0.44600000000000001</v>
      </c>
      <c r="I296" s="239"/>
      <c r="J296" s="234"/>
      <c r="K296" s="234"/>
      <c r="L296" s="240"/>
      <c r="M296" s="241"/>
      <c r="N296" s="242"/>
      <c r="O296" s="242"/>
      <c r="P296" s="242"/>
      <c r="Q296" s="242"/>
      <c r="R296" s="242"/>
      <c r="S296" s="242"/>
      <c r="T296" s="243"/>
      <c r="U296" s="13"/>
      <c r="V296" s="13"/>
      <c r="W296" s="13"/>
      <c r="X296" s="13"/>
      <c r="Y296" s="13"/>
      <c r="Z296" s="13"/>
      <c r="AA296" s="13"/>
      <c r="AB296" s="13"/>
      <c r="AC296" s="13"/>
      <c r="AD296" s="13"/>
      <c r="AE296" s="13"/>
      <c r="AT296" s="244" t="s">
        <v>170</v>
      </c>
      <c r="AU296" s="244" t="s">
        <v>79</v>
      </c>
      <c r="AV296" s="13" t="s">
        <v>79</v>
      </c>
      <c r="AW296" s="13" t="s">
        <v>31</v>
      </c>
      <c r="AX296" s="13" t="s">
        <v>69</v>
      </c>
      <c r="AY296" s="244" t="s">
        <v>141</v>
      </c>
    </row>
    <row r="297" s="15" customFormat="1">
      <c r="A297" s="15"/>
      <c r="B297" s="263"/>
      <c r="C297" s="264"/>
      <c r="D297" s="235" t="s">
        <v>170</v>
      </c>
      <c r="E297" s="265" t="s">
        <v>19</v>
      </c>
      <c r="F297" s="266" t="s">
        <v>233</v>
      </c>
      <c r="G297" s="264"/>
      <c r="H297" s="267">
        <v>2.3090000000000002</v>
      </c>
      <c r="I297" s="268"/>
      <c r="J297" s="264"/>
      <c r="K297" s="264"/>
      <c r="L297" s="269"/>
      <c r="M297" s="270"/>
      <c r="N297" s="271"/>
      <c r="O297" s="271"/>
      <c r="P297" s="271"/>
      <c r="Q297" s="271"/>
      <c r="R297" s="271"/>
      <c r="S297" s="271"/>
      <c r="T297" s="272"/>
      <c r="U297" s="15"/>
      <c r="V297" s="15"/>
      <c r="W297" s="15"/>
      <c r="X297" s="15"/>
      <c r="Y297" s="15"/>
      <c r="Z297" s="15"/>
      <c r="AA297" s="15"/>
      <c r="AB297" s="15"/>
      <c r="AC297" s="15"/>
      <c r="AD297" s="15"/>
      <c r="AE297" s="15"/>
      <c r="AT297" s="273" t="s">
        <v>170</v>
      </c>
      <c r="AU297" s="273" t="s">
        <v>79</v>
      </c>
      <c r="AV297" s="15" t="s">
        <v>161</v>
      </c>
      <c r="AW297" s="15" t="s">
        <v>31</v>
      </c>
      <c r="AX297" s="15" t="s">
        <v>77</v>
      </c>
      <c r="AY297" s="273" t="s">
        <v>141</v>
      </c>
    </row>
    <row r="298" s="12" customFormat="1" ht="22.8" customHeight="1">
      <c r="A298" s="12"/>
      <c r="B298" s="204"/>
      <c r="C298" s="205"/>
      <c r="D298" s="206" t="s">
        <v>68</v>
      </c>
      <c r="E298" s="218" t="s">
        <v>244</v>
      </c>
      <c r="F298" s="218" t="s">
        <v>261</v>
      </c>
      <c r="G298" s="205"/>
      <c r="H298" s="205"/>
      <c r="I298" s="208"/>
      <c r="J298" s="219">
        <f>BK298</f>
        <v>0</v>
      </c>
      <c r="K298" s="205"/>
      <c r="L298" s="210"/>
      <c r="M298" s="211"/>
      <c r="N298" s="212"/>
      <c r="O298" s="212"/>
      <c r="P298" s="213">
        <f>SUM(P299:P349)</f>
        <v>0</v>
      </c>
      <c r="Q298" s="212"/>
      <c r="R298" s="213">
        <f>SUM(R299:R349)</f>
        <v>23.104222400000001</v>
      </c>
      <c r="S298" s="212"/>
      <c r="T298" s="214">
        <f>SUM(T299:T349)</f>
        <v>0.17000000000000001</v>
      </c>
      <c r="U298" s="12"/>
      <c r="V298" s="12"/>
      <c r="W298" s="12"/>
      <c r="X298" s="12"/>
      <c r="Y298" s="12"/>
      <c r="Z298" s="12"/>
      <c r="AA298" s="12"/>
      <c r="AB298" s="12"/>
      <c r="AC298" s="12"/>
      <c r="AD298" s="12"/>
      <c r="AE298" s="12"/>
      <c r="AR298" s="215" t="s">
        <v>77</v>
      </c>
      <c r="AT298" s="216" t="s">
        <v>68</v>
      </c>
      <c r="AU298" s="216" t="s">
        <v>77</v>
      </c>
      <c r="AY298" s="215" t="s">
        <v>141</v>
      </c>
      <c r="BK298" s="217">
        <f>SUM(BK299:BK349)</f>
        <v>0</v>
      </c>
    </row>
    <row r="299" s="2" customFormat="1" ht="24" customHeight="1">
      <c r="A299" s="40"/>
      <c r="B299" s="41"/>
      <c r="C299" s="220" t="s">
        <v>840</v>
      </c>
      <c r="D299" s="220" t="s">
        <v>144</v>
      </c>
      <c r="E299" s="221" t="s">
        <v>841</v>
      </c>
      <c r="F299" s="222" t="s">
        <v>842</v>
      </c>
      <c r="G299" s="223" t="s">
        <v>295</v>
      </c>
      <c r="H299" s="224">
        <v>88.310000000000002</v>
      </c>
      <c r="I299" s="225"/>
      <c r="J299" s="226">
        <f>ROUND(I299*H299,2)</f>
        <v>0</v>
      </c>
      <c r="K299" s="222" t="s">
        <v>197</v>
      </c>
      <c r="L299" s="46"/>
      <c r="M299" s="227" t="s">
        <v>19</v>
      </c>
      <c r="N299" s="228" t="s">
        <v>40</v>
      </c>
      <c r="O299" s="86"/>
      <c r="P299" s="229">
        <f>O299*H299</f>
        <v>0</v>
      </c>
      <c r="Q299" s="229">
        <v>0.044699999999999997</v>
      </c>
      <c r="R299" s="229">
        <f>Q299*H299</f>
        <v>3.947457</v>
      </c>
      <c r="S299" s="229">
        <v>0</v>
      </c>
      <c r="T299" s="230">
        <f>S299*H299</f>
        <v>0</v>
      </c>
      <c r="U299" s="40"/>
      <c r="V299" s="40"/>
      <c r="W299" s="40"/>
      <c r="X299" s="40"/>
      <c r="Y299" s="40"/>
      <c r="Z299" s="40"/>
      <c r="AA299" s="40"/>
      <c r="AB299" s="40"/>
      <c r="AC299" s="40"/>
      <c r="AD299" s="40"/>
      <c r="AE299" s="40"/>
      <c r="AR299" s="231" t="s">
        <v>161</v>
      </c>
      <c r="AT299" s="231" t="s">
        <v>144</v>
      </c>
      <c r="AU299" s="231" t="s">
        <v>79</v>
      </c>
      <c r="AY299" s="19" t="s">
        <v>141</v>
      </c>
      <c r="BE299" s="232">
        <f>IF(N299="základní",J299,0)</f>
        <v>0</v>
      </c>
      <c r="BF299" s="232">
        <f>IF(N299="snížená",J299,0)</f>
        <v>0</v>
      </c>
      <c r="BG299" s="232">
        <f>IF(N299="zákl. přenesená",J299,0)</f>
        <v>0</v>
      </c>
      <c r="BH299" s="232">
        <f>IF(N299="sníž. přenesená",J299,0)</f>
        <v>0</v>
      </c>
      <c r="BI299" s="232">
        <f>IF(N299="nulová",J299,0)</f>
        <v>0</v>
      </c>
      <c r="BJ299" s="19" t="s">
        <v>77</v>
      </c>
      <c r="BK299" s="232">
        <f>ROUND(I299*H299,2)</f>
        <v>0</v>
      </c>
      <c r="BL299" s="19" t="s">
        <v>161</v>
      </c>
      <c r="BM299" s="231" t="s">
        <v>843</v>
      </c>
    </row>
    <row r="300" s="2" customFormat="1">
      <c r="A300" s="40"/>
      <c r="B300" s="41"/>
      <c r="C300" s="42"/>
      <c r="D300" s="235" t="s">
        <v>199</v>
      </c>
      <c r="E300" s="42"/>
      <c r="F300" s="250" t="s">
        <v>844</v>
      </c>
      <c r="G300" s="42"/>
      <c r="H300" s="42"/>
      <c r="I300" s="138"/>
      <c r="J300" s="42"/>
      <c r="K300" s="42"/>
      <c r="L300" s="46"/>
      <c r="M300" s="251"/>
      <c r="N300" s="252"/>
      <c r="O300" s="86"/>
      <c r="P300" s="86"/>
      <c r="Q300" s="86"/>
      <c r="R300" s="86"/>
      <c r="S300" s="86"/>
      <c r="T300" s="87"/>
      <c r="U300" s="40"/>
      <c r="V300" s="40"/>
      <c r="W300" s="40"/>
      <c r="X300" s="40"/>
      <c r="Y300" s="40"/>
      <c r="Z300" s="40"/>
      <c r="AA300" s="40"/>
      <c r="AB300" s="40"/>
      <c r="AC300" s="40"/>
      <c r="AD300" s="40"/>
      <c r="AE300" s="40"/>
      <c r="AT300" s="19" t="s">
        <v>199</v>
      </c>
      <c r="AU300" s="19" t="s">
        <v>79</v>
      </c>
    </row>
    <row r="301" s="13" customFormat="1">
      <c r="A301" s="13"/>
      <c r="B301" s="233"/>
      <c r="C301" s="234"/>
      <c r="D301" s="235" t="s">
        <v>170</v>
      </c>
      <c r="E301" s="236" t="s">
        <v>19</v>
      </c>
      <c r="F301" s="237" t="s">
        <v>845</v>
      </c>
      <c r="G301" s="234"/>
      <c r="H301" s="238">
        <v>88.310000000000002</v>
      </c>
      <c r="I301" s="239"/>
      <c r="J301" s="234"/>
      <c r="K301" s="234"/>
      <c r="L301" s="240"/>
      <c r="M301" s="241"/>
      <c r="N301" s="242"/>
      <c r="O301" s="242"/>
      <c r="P301" s="242"/>
      <c r="Q301" s="242"/>
      <c r="R301" s="242"/>
      <c r="S301" s="242"/>
      <c r="T301" s="243"/>
      <c r="U301" s="13"/>
      <c r="V301" s="13"/>
      <c r="W301" s="13"/>
      <c r="X301" s="13"/>
      <c r="Y301" s="13"/>
      <c r="Z301" s="13"/>
      <c r="AA301" s="13"/>
      <c r="AB301" s="13"/>
      <c r="AC301" s="13"/>
      <c r="AD301" s="13"/>
      <c r="AE301" s="13"/>
      <c r="AT301" s="244" t="s">
        <v>170</v>
      </c>
      <c r="AU301" s="244" t="s">
        <v>79</v>
      </c>
      <c r="AV301" s="13" t="s">
        <v>79</v>
      </c>
      <c r="AW301" s="13" t="s">
        <v>31</v>
      </c>
      <c r="AX301" s="13" t="s">
        <v>77</v>
      </c>
      <c r="AY301" s="244" t="s">
        <v>141</v>
      </c>
    </row>
    <row r="302" s="2" customFormat="1" ht="16.5" customHeight="1">
      <c r="A302" s="40"/>
      <c r="B302" s="41"/>
      <c r="C302" s="220" t="s">
        <v>846</v>
      </c>
      <c r="D302" s="220" t="s">
        <v>144</v>
      </c>
      <c r="E302" s="221" t="s">
        <v>847</v>
      </c>
      <c r="F302" s="222" t="s">
        <v>848</v>
      </c>
      <c r="G302" s="223" t="s">
        <v>295</v>
      </c>
      <c r="H302" s="224">
        <v>55.600000000000001</v>
      </c>
      <c r="I302" s="225"/>
      <c r="J302" s="226">
        <f>ROUND(I302*H302,2)</f>
        <v>0</v>
      </c>
      <c r="K302" s="222" t="s">
        <v>197</v>
      </c>
      <c r="L302" s="46"/>
      <c r="M302" s="227" t="s">
        <v>19</v>
      </c>
      <c r="N302" s="228" t="s">
        <v>40</v>
      </c>
      <c r="O302" s="86"/>
      <c r="P302" s="229">
        <f>O302*H302</f>
        <v>0</v>
      </c>
      <c r="Q302" s="229">
        <v>0.0068700000000000002</v>
      </c>
      <c r="R302" s="229">
        <f>Q302*H302</f>
        <v>0.38197200000000003</v>
      </c>
      <c r="S302" s="229">
        <v>0</v>
      </c>
      <c r="T302" s="230">
        <f>S302*H302</f>
        <v>0</v>
      </c>
      <c r="U302" s="40"/>
      <c r="V302" s="40"/>
      <c r="W302" s="40"/>
      <c r="X302" s="40"/>
      <c r="Y302" s="40"/>
      <c r="Z302" s="40"/>
      <c r="AA302" s="40"/>
      <c r="AB302" s="40"/>
      <c r="AC302" s="40"/>
      <c r="AD302" s="40"/>
      <c r="AE302" s="40"/>
      <c r="AR302" s="231" t="s">
        <v>161</v>
      </c>
      <c r="AT302" s="231" t="s">
        <v>144</v>
      </c>
      <c r="AU302" s="231" t="s">
        <v>79</v>
      </c>
      <c r="AY302" s="19" t="s">
        <v>141</v>
      </c>
      <c r="BE302" s="232">
        <f>IF(N302="základní",J302,0)</f>
        <v>0</v>
      </c>
      <c r="BF302" s="232">
        <f>IF(N302="snížená",J302,0)</f>
        <v>0</v>
      </c>
      <c r="BG302" s="232">
        <f>IF(N302="zákl. přenesená",J302,0)</f>
        <v>0</v>
      </c>
      <c r="BH302" s="232">
        <f>IF(N302="sníž. přenesená",J302,0)</f>
        <v>0</v>
      </c>
      <c r="BI302" s="232">
        <f>IF(N302="nulová",J302,0)</f>
        <v>0</v>
      </c>
      <c r="BJ302" s="19" t="s">
        <v>77</v>
      </c>
      <c r="BK302" s="232">
        <f>ROUND(I302*H302,2)</f>
        <v>0</v>
      </c>
      <c r="BL302" s="19" t="s">
        <v>161</v>
      </c>
      <c r="BM302" s="231" t="s">
        <v>849</v>
      </c>
    </row>
    <row r="303" s="2" customFormat="1">
      <c r="A303" s="40"/>
      <c r="B303" s="41"/>
      <c r="C303" s="42"/>
      <c r="D303" s="235" t="s">
        <v>199</v>
      </c>
      <c r="E303" s="42"/>
      <c r="F303" s="250" t="s">
        <v>850</v>
      </c>
      <c r="G303" s="42"/>
      <c r="H303" s="42"/>
      <c r="I303" s="138"/>
      <c r="J303" s="42"/>
      <c r="K303" s="42"/>
      <c r="L303" s="46"/>
      <c r="M303" s="251"/>
      <c r="N303" s="252"/>
      <c r="O303" s="86"/>
      <c r="P303" s="86"/>
      <c r="Q303" s="86"/>
      <c r="R303" s="86"/>
      <c r="S303" s="86"/>
      <c r="T303" s="87"/>
      <c r="U303" s="40"/>
      <c r="V303" s="40"/>
      <c r="W303" s="40"/>
      <c r="X303" s="40"/>
      <c r="Y303" s="40"/>
      <c r="Z303" s="40"/>
      <c r="AA303" s="40"/>
      <c r="AB303" s="40"/>
      <c r="AC303" s="40"/>
      <c r="AD303" s="40"/>
      <c r="AE303" s="40"/>
      <c r="AT303" s="19" t="s">
        <v>199</v>
      </c>
      <c r="AU303" s="19" t="s">
        <v>79</v>
      </c>
    </row>
    <row r="304" s="2" customFormat="1" ht="16.5" customHeight="1">
      <c r="A304" s="40"/>
      <c r="B304" s="41"/>
      <c r="C304" s="277" t="s">
        <v>595</v>
      </c>
      <c r="D304" s="277" t="s">
        <v>379</v>
      </c>
      <c r="E304" s="278" t="s">
        <v>835</v>
      </c>
      <c r="F304" s="279" t="s">
        <v>851</v>
      </c>
      <c r="G304" s="280" t="s">
        <v>295</v>
      </c>
      <c r="H304" s="281">
        <v>55.600000000000001</v>
      </c>
      <c r="I304" s="282"/>
      <c r="J304" s="283">
        <f>ROUND(I304*H304,2)</f>
        <v>0</v>
      </c>
      <c r="K304" s="279" t="s">
        <v>19</v>
      </c>
      <c r="L304" s="284"/>
      <c r="M304" s="285" t="s">
        <v>19</v>
      </c>
      <c r="N304" s="286" t="s">
        <v>40</v>
      </c>
      <c r="O304" s="86"/>
      <c r="P304" s="229">
        <f>O304*H304</f>
        <v>0</v>
      </c>
      <c r="Q304" s="229">
        <v>0</v>
      </c>
      <c r="R304" s="229">
        <f>Q304*H304</f>
        <v>0</v>
      </c>
      <c r="S304" s="229">
        <v>0</v>
      </c>
      <c r="T304" s="230">
        <f>S304*H304</f>
        <v>0</v>
      </c>
      <c r="U304" s="40"/>
      <c r="V304" s="40"/>
      <c r="W304" s="40"/>
      <c r="X304" s="40"/>
      <c r="Y304" s="40"/>
      <c r="Z304" s="40"/>
      <c r="AA304" s="40"/>
      <c r="AB304" s="40"/>
      <c r="AC304" s="40"/>
      <c r="AD304" s="40"/>
      <c r="AE304" s="40"/>
      <c r="AR304" s="231" t="s">
        <v>238</v>
      </c>
      <c r="AT304" s="231" t="s">
        <v>379</v>
      </c>
      <c r="AU304" s="231" t="s">
        <v>79</v>
      </c>
      <c r="AY304" s="19" t="s">
        <v>141</v>
      </c>
      <c r="BE304" s="232">
        <f>IF(N304="základní",J304,0)</f>
        <v>0</v>
      </c>
      <c r="BF304" s="232">
        <f>IF(N304="snížená",J304,0)</f>
        <v>0</v>
      </c>
      <c r="BG304" s="232">
        <f>IF(N304="zákl. přenesená",J304,0)</f>
        <v>0</v>
      </c>
      <c r="BH304" s="232">
        <f>IF(N304="sníž. přenesená",J304,0)</f>
        <v>0</v>
      </c>
      <c r="BI304" s="232">
        <f>IF(N304="nulová",J304,0)</f>
        <v>0</v>
      </c>
      <c r="BJ304" s="19" t="s">
        <v>77</v>
      </c>
      <c r="BK304" s="232">
        <f>ROUND(I304*H304,2)</f>
        <v>0</v>
      </c>
      <c r="BL304" s="19" t="s">
        <v>161</v>
      </c>
      <c r="BM304" s="231" t="s">
        <v>852</v>
      </c>
    </row>
    <row r="305" s="13" customFormat="1">
      <c r="A305" s="13"/>
      <c r="B305" s="233"/>
      <c r="C305" s="234"/>
      <c r="D305" s="235" t="s">
        <v>170</v>
      </c>
      <c r="E305" s="236" t="s">
        <v>19</v>
      </c>
      <c r="F305" s="237" t="s">
        <v>853</v>
      </c>
      <c r="G305" s="234"/>
      <c r="H305" s="238">
        <v>55.600000000000001</v>
      </c>
      <c r="I305" s="239"/>
      <c r="J305" s="234"/>
      <c r="K305" s="234"/>
      <c r="L305" s="240"/>
      <c r="M305" s="241"/>
      <c r="N305" s="242"/>
      <c r="O305" s="242"/>
      <c r="P305" s="242"/>
      <c r="Q305" s="242"/>
      <c r="R305" s="242"/>
      <c r="S305" s="242"/>
      <c r="T305" s="243"/>
      <c r="U305" s="13"/>
      <c r="V305" s="13"/>
      <c r="W305" s="13"/>
      <c r="X305" s="13"/>
      <c r="Y305" s="13"/>
      <c r="Z305" s="13"/>
      <c r="AA305" s="13"/>
      <c r="AB305" s="13"/>
      <c r="AC305" s="13"/>
      <c r="AD305" s="13"/>
      <c r="AE305" s="13"/>
      <c r="AT305" s="244" t="s">
        <v>170</v>
      </c>
      <c r="AU305" s="244" t="s">
        <v>79</v>
      </c>
      <c r="AV305" s="13" t="s">
        <v>79</v>
      </c>
      <c r="AW305" s="13" t="s">
        <v>31</v>
      </c>
      <c r="AX305" s="13" t="s">
        <v>77</v>
      </c>
      <c r="AY305" s="244" t="s">
        <v>141</v>
      </c>
    </row>
    <row r="306" s="2" customFormat="1" ht="16.5" customHeight="1">
      <c r="A306" s="40"/>
      <c r="B306" s="41"/>
      <c r="C306" s="220" t="s">
        <v>854</v>
      </c>
      <c r="D306" s="220" t="s">
        <v>144</v>
      </c>
      <c r="E306" s="221" t="s">
        <v>855</v>
      </c>
      <c r="F306" s="222" t="s">
        <v>856</v>
      </c>
      <c r="G306" s="223" t="s">
        <v>692</v>
      </c>
      <c r="H306" s="224">
        <v>8</v>
      </c>
      <c r="I306" s="225"/>
      <c r="J306" s="226">
        <f>ROUND(I306*H306,2)</f>
        <v>0</v>
      </c>
      <c r="K306" s="222" t="s">
        <v>197</v>
      </c>
      <c r="L306" s="46"/>
      <c r="M306" s="227" t="s">
        <v>19</v>
      </c>
      <c r="N306" s="228" t="s">
        <v>40</v>
      </c>
      <c r="O306" s="86"/>
      <c r="P306" s="229">
        <f>O306*H306</f>
        <v>0</v>
      </c>
      <c r="Q306" s="229">
        <v>0.0019200000000000001</v>
      </c>
      <c r="R306" s="229">
        <f>Q306*H306</f>
        <v>0.01536</v>
      </c>
      <c r="S306" s="229">
        <v>0</v>
      </c>
      <c r="T306" s="230">
        <f>S306*H306</f>
        <v>0</v>
      </c>
      <c r="U306" s="40"/>
      <c r="V306" s="40"/>
      <c r="W306" s="40"/>
      <c r="X306" s="40"/>
      <c r="Y306" s="40"/>
      <c r="Z306" s="40"/>
      <c r="AA306" s="40"/>
      <c r="AB306" s="40"/>
      <c r="AC306" s="40"/>
      <c r="AD306" s="40"/>
      <c r="AE306" s="40"/>
      <c r="AR306" s="231" t="s">
        <v>161</v>
      </c>
      <c r="AT306" s="231" t="s">
        <v>144</v>
      </c>
      <c r="AU306" s="231" t="s">
        <v>79</v>
      </c>
      <c r="AY306" s="19" t="s">
        <v>141</v>
      </c>
      <c r="BE306" s="232">
        <f>IF(N306="základní",J306,0)</f>
        <v>0</v>
      </c>
      <c r="BF306" s="232">
        <f>IF(N306="snížená",J306,0)</f>
        <v>0</v>
      </c>
      <c r="BG306" s="232">
        <f>IF(N306="zákl. přenesená",J306,0)</f>
        <v>0</v>
      </c>
      <c r="BH306" s="232">
        <f>IF(N306="sníž. přenesená",J306,0)</f>
        <v>0</v>
      </c>
      <c r="BI306" s="232">
        <f>IF(N306="nulová",J306,0)</f>
        <v>0</v>
      </c>
      <c r="BJ306" s="19" t="s">
        <v>77</v>
      </c>
      <c r="BK306" s="232">
        <f>ROUND(I306*H306,2)</f>
        <v>0</v>
      </c>
      <c r="BL306" s="19" t="s">
        <v>161</v>
      </c>
      <c r="BM306" s="231" t="s">
        <v>857</v>
      </c>
    </row>
    <row r="307" s="2" customFormat="1">
      <c r="A307" s="40"/>
      <c r="B307" s="41"/>
      <c r="C307" s="42"/>
      <c r="D307" s="235" t="s">
        <v>199</v>
      </c>
      <c r="E307" s="42"/>
      <c r="F307" s="250" t="s">
        <v>858</v>
      </c>
      <c r="G307" s="42"/>
      <c r="H307" s="42"/>
      <c r="I307" s="138"/>
      <c r="J307" s="42"/>
      <c r="K307" s="42"/>
      <c r="L307" s="46"/>
      <c r="M307" s="251"/>
      <c r="N307" s="252"/>
      <c r="O307" s="86"/>
      <c r="P307" s="86"/>
      <c r="Q307" s="86"/>
      <c r="R307" s="86"/>
      <c r="S307" s="86"/>
      <c r="T307" s="87"/>
      <c r="U307" s="40"/>
      <c r="V307" s="40"/>
      <c r="W307" s="40"/>
      <c r="X307" s="40"/>
      <c r="Y307" s="40"/>
      <c r="Z307" s="40"/>
      <c r="AA307" s="40"/>
      <c r="AB307" s="40"/>
      <c r="AC307" s="40"/>
      <c r="AD307" s="40"/>
      <c r="AE307" s="40"/>
      <c r="AT307" s="19" t="s">
        <v>199</v>
      </c>
      <c r="AU307" s="19" t="s">
        <v>79</v>
      </c>
    </row>
    <row r="308" s="2" customFormat="1" ht="16.5" customHeight="1">
      <c r="A308" s="40"/>
      <c r="B308" s="41"/>
      <c r="C308" s="277" t="s">
        <v>859</v>
      </c>
      <c r="D308" s="277" t="s">
        <v>379</v>
      </c>
      <c r="E308" s="278" t="s">
        <v>860</v>
      </c>
      <c r="F308" s="279" t="s">
        <v>861</v>
      </c>
      <c r="G308" s="280" t="s">
        <v>862</v>
      </c>
      <c r="H308" s="281">
        <v>8</v>
      </c>
      <c r="I308" s="282"/>
      <c r="J308" s="283">
        <f>ROUND(I308*H308,2)</f>
        <v>0</v>
      </c>
      <c r="K308" s="279" t="s">
        <v>19</v>
      </c>
      <c r="L308" s="284"/>
      <c r="M308" s="285" t="s">
        <v>19</v>
      </c>
      <c r="N308" s="286" t="s">
        <v>40</v>
      </c>
      <c r="O308" s="86"/>
      <c r="P308" s="229">
        <f>O308*H308</f>
        <v>0</v>
      </c>
      <c r="Q308" s="229">
        <v>0</v>
      </c>
      <c r="R308" s="229">
        <f>Q308*H308</f>
        <v>0</v>
      </c>
      <c r="S308" s="229">
        <v>0</v>
      </c>
      <c r="T308" s="230">
        <f>S308*H308</f>
        <v>0</v>
      </c>
      <c r="U308" s="40"/>
      <c r="V308" s="40"/>
      <c r="W308" s="40"/>
      <c r="X308" s="40"/>
      <c r="Y308" s="40"/>
      <c r="Z308" s="40"/>
      <c r="AA308" s="40"/>
      <c r="AB308" s="40"/>
      <c r="AC308" s="40"/>
      <c r="AD308" s="40"/>
      <c r="AE308" s="40"/>
      <c r="AR308" s="231" t="s">
        <v>238</v>
      </c>
      <c r="AT308" s="231" t="s">
        <v>379</v>
      </c>
      <c r="AU308" s="231" t="s">
        <v>79</v>
      </c>
      <c r="AY308" s="19" t="s">
        <v>141</v>
      </c>
      <c r="BE308" s="232">
        <f>IF(N308="základní",J308,0)</f>
        <v>0</v>
      </c>
      <c r="BF308" s="232">
        <f>IF(N308="snížená",J308,0)</f>
        <v>0</v>
      </c>
      <c r="BG308" s="232">
        <f>IF(N308="zákl. přenesená",J308,0)</f>
        <v>0</v>
      </c>
      <c r="BH308" s="232">
        <f>IF(N308="sníž. přenesená",J308,0)</f>
        <v>0</v>
      </c>
      <c r="BI308" s="232">
        <f>IF(N308="nulová",J308,0)</f>
        <v>0</v>
      </c>
      <c r="BJ308" s="19" t="s">
        <v>77</v>
      </c>
      <c r="BK308" s="232">
        <f>ROUND(I308*H308,2)</f>
        <v>0</v>
      </c>
      <c r="BL308" s="19" t="s">
        <v>161</v>
      </c>
      <c r="BM308" s="231" t="s">
        <v>863</v>
      </c>
    </row>
    <row r="309" s="2" customFormat="1" ht="16.5" customHeight="1">
      <c r="A309" s="40"/>
      <c r="B309" s="41"/>
      <c r="C309" s="220" t="s">
        <v>864</v>
      </c>
      <c r="D309" s="220" t="s">
        <v>144</v>
      </c>
      <c r="E309" s="221" t="s">
        <v>865</v>
      </c>
      <c r="F309" s="222" t="s">
        <v>866</v>
      </c>
      <c r="G309" s="223" t="s">
        <v>196</v>
      </c>
      <c r="H309" s="224">
        <v>1375.48</v>
      </c>
      <c r="I309" s="225"/>
      <c r="J309" s="226">
        <f>ROUND(I309*H309,2)</f>
        <v>0</v>
      </c>
      <c r="K309" s="222" t="s">
        <v>197</v>
      </c>
      <c r="L309" s="46"/>
      <c r="M309" s="227" t="s">
        <v>19</v>
      </c>
      <c r="N309" s="228" t="s">
        <v>40</v>
      </c>
      <c r="O309" s="86"/>
      <c r="P309" s="229">
        <f>O309*H309</f>
        <v>0</v>
      </c>
      <c r="Q309" s="229">
        <v>0</v>
      </c>
      <c r="R309" s="229">
        <f>Q309*H309</f>
        <v>0</v>
      </c>
      <c r="S309" s="229">
        <v>0</v>
      </c>
      <c r="T309" s="230">
        <f>S309*H309</f>
        <v>0</v>
      </c>
      <c r="U309" s="40"/>
      <c r="V309" s="40"/>
      <c r="W309" s="40"/>
      <c r="X309" s="40"/>
      <c r="Y309" s="40"/>
      <c r="Z309" s="40"/>
      <c r="AA309" s="40"/>
      <c r="AB309" s="40"/>
      <c r="AC309" s="40"/>
      <c r="AD309" s="40"/>
      <c r="AE309" s="40"/>
      <c r="AR309" s="231" t="s">
        <v>161</v>
      </c>
      <c r="AT309" s="231" t="s">
        <v>144</v>
      </c>
      <c r="AU309" s="231" t="s">
        <v>79</v>
      </c>
      <c r="AY309" s="19" t="s">
        <v>141</v>
      </c>
      <c r="BE309" s="232">
        <f>IF(N309="základní",J309,0)</f>
        <v>0</v>
      </c>
      <c r="BF309" s="232">
        <f>IF(N309="snížená",J309,0)</f>
        <v>0</v>
      </c>
      <c r="BG309" s="232">
        <f>IF(N309="zákl. přenesená",J309,0)</f>
        <v>0</v>
      </c>
      <c r="BH309" s="232">
        <f>IF(N309="sníž. přenesená",J309,0)</f>
        <v>0</v>
      </c>
      <c r="BI309" s="232">
        <f>IF(N309="nulová",J309,0)</f>
        <v>0</v>
      </c>
      <c r="BJ309" s="19" t="s">
        <v>77</v>
      </c>
      <c r="BK309" s="232">
        <f>ROUND(I309*H309,2)</f>
        <v>0</v>
      </c>
      <c r="BL309" s="19" t="s">
        <v>161</v>
      </c>
      <c r="BM309" s="231" t="s">
        <v>867</v>
      </c>
    </row>
    <row r="310" s="2" customFormat="1">
      <c r="A310" s="40"/>
      <c r="B310" s="41"/>
      <c r="C310" s="42"/>
      <c r="D310" s="235" t="s">
        <v>199</v>
      </c>
      <c r="E310" s="42"/>
      <c r="F310" s="250" t="s">
        <v>868</v>
      </c>
      <c r="G310" s="42"/>
      <c r="H310" s="42"/>
      <c r="I310" s="138"/>
      <c r="J310" s="42"/>
      <c r="K310" s="42"/>
      <c r="L310" s="46"/>
      <c r="M310" s="251"/>
      <c r="N310" s="252"/>
      <c r="O310" s="86"/>
      <c r="P310" s="86"/>
      <c r="Q310" s="86"/>
      <c r="R310" s="86"/>
      <c r="S310" s="86"/>
      <c r="T310" s="87"/>
      <c r="U310" s="40"/>
      <c r="V310" s="40"/>
      <c r="W310" s="40"/>
      <c r="X310" s="40"/>
      <c r="Y310" s="40"/>
      <c r="Z310" s="40"/>
      <c r="AA310" s="40"/>
      <c r="AB310" s="40"/>
      <c r="AC310" s="40"/>
      <c r="AD310" s="40"/>
      <c r="AE310" s="40"/>
      <c r="AT310" s="19" t="s">
        <v>199</v>
      </c>
      <c r="AU310" s="19" t="s">
        <v>79</v>
      </c>
    </row>
    <row r="311" s="13" customFormat="1">
      <c r="A311" s="13"/>
      <c r="B311" s="233"/>
      <c r="C311" s="234"/>
      <c r="D311" s="235" t="s">
        <v>170</v>
      </c>
      <c r="E311" s="236" t="s">
        <v>19</v>
      </c>
      <c r="F311" s="237" t="s">
        <v>869</v>
      </c>
      <c r="G311" s="234"/>
      <c r="H311" s="238">
        <v>30.390000000000001</v>
      </c>
      <c r="I311" s="239"/>
      <c r="J311" s="234"/>
      <c r="K311" s="234"/>
      <c r="L311" s="240"/>
      <c r="M311" s="241"/>
      <c r="N311" s="242"/>
      <c r="O311" s="242"/>
      <c r="P311" s="242"/>
      <c r="Q311" s="242"/>
      <c r="R311" s="242"/>
      <c r="S311" s="242"/>
      <c r="T311" s="243"/>
      <c r="U311" s="13"/>
      <c r="V311" s="13"/>
      <c r="W311" s="13"/>
      <c r="X311" s="13"/>
      <c r="Y311" s="13"/>
      <c r="Z311" s="13"/>
      <c r="AA311" s="13"/>
      <c r="AB311" s="13"/>
      <c r="AC311" s="13"/>
      <c r="AD311" s="13"/>
      <c r="AE311" s="13"/>
      <c r="AT311" s="244" t="s">
        <v>170</v>
      </c>
      <c r="AU311" s="244" t="s">
        <v>79</v>
      </c>
      <c r="AV311" s="13" t="s">
        <v>79</v>
      </c>
      <c r="AW311" s="13" t="s">
        <v>31</v>
      </c>
      <c r="AX311" s="13" t="s">
        <v>69</v>
      </c>
      <c r="AY311" s="244" t="s">
        <v>141</v>
      </c>
    </row>
    <row r="312" s="13" customFormat="1">
      <c r="A312" s="13"/>
      <c r="B312" s="233"/>
      <c r="C312" s="234"/>
      <c r="D312" s="235" t="s">
        <v>170</v>
      </c>
      <c r="E312" s="236" t="s">
        <v>19</v>
      </c>
      <c r="F312" s="237" t="s">
        <v>870</v>
      </c>
      <c r="G312" s="234"/>
      <c r="H312" s="238">
        <v>8.2400000000000002</v>
      </c>
      <c r="I312" s="239"/>
      <c r="J312" s="234"/>
      <c r="K312" s="234"/>
      <c r="L312" s="240"/>
      <c r="M312" s="241"/>
      <c r="N312" s="242"/>
      <c r="O312" s="242"/>
      <c r="P312" s="242"/>
      <c r="Q312" s="242"/>
      <c r="R312" s="242"/>
      <c r="S312" s="242"/>
      <c r="T312" s="243"/>
      <c r="U312" s="13"/>
      <c r="V312" s="13"/>
      <c r="W312" s="13"/>
      <c r="X312" s="13"/>
      <c r="Y312" s="13"/>
      <c r="Z312" s="13"/>
      <c r="AA312" s="13"/>
      <c r="AB312" s="13"/>
      <c r="AC312" s="13"/>
      <c r="AD312" s="13"/>
      <c r="AE312" s="13"/>
      <c r="AT312" s="244" t="s">
        <v>170</v>
      </c>
      <c r="AU312" s="244" t="s">
        <v>79</v>
      </c>
      <c r="AV312" s="13" t="s">
        <v>79</v>
      </c>
      <c r="AW312" s="13" t="s">
        <v>31</v>
      </c>
      <c r="AX312" s="13" t="s">
        <v>69</v>
      </c>
      <c r="AY312" s="244" t="s">
        <v>141</v>
      </c>
    </row>
    <row r="313" s="13" customFormat="1">
      <c r="A313" s="13"/>
      <c r="B313" s="233"/>
      <c r="C313" s="234"/>
      <c r="D313" s="235" t="s">
        <v>170</v>
      </c>
      <c r="E313" s="236" t="s">
        <v>19</v>
      </c>
      <c r="F313" s="237" t="s">
        <v>871</v>
      </c>
      <c r="G313" s="234"/>
      <c r="H313" s="238">
        <v>8.8200000000000003</v>
      </c>
      <c r="I313" s="239"/>
      <c r="J313" s="234"/>
      <c r="K313" s="234"/>
      <c r="L313" s="240"/>
      <c r="M313" s="241"/>
      <c r="N313" s="242"/>
      <c r="O313" s="242"/>
      <c r="P313" s="242"/>
      <c r="Q313" s="242"/>
      <c r="R313" s="242"/>
      <c r="S313" s="242"/>
      <c r="T313" s="243"/>
      <c r="U313" s="13"/>
      <c r="V313" s="13"/>
      <c r="W313" s="13"/>
      <c r="X313" s="13"/>
      <c r="Y313" s="13"/>
      <c r="Z313" s="13"/>
      <c r="AA313" s="13"/>
      <c r="AB313" s="13"/>
      <c r="AC313" s="13"/>
      <c r="AD313" s="13"/>
      <c r="AE313" s="13"/>
      <c r="AT313" s="244" t="s">
        <v>170</v>
      </c>
      <c r="AU313" s="244" t="s">
        <v>79</v>
      </c>
      <c r="AV313" s="13" t="s">
        <v>79</v>
      </c>
      <c r="AW313" s="13" t="s">
        <v>31</v>
      </c>
      <c r="AX313" s="13" t="s">
        <v>69</v>
      </c>
      <c r="AY313" s="244" t="s">
        <v>141</v>
      </c>
    </row>
    <row r="314" s="13" customFormat="1">
      <c r="A314" s="13"/>
      <c r="B314" s="233"/>
      <c r="C314" s="234"/>
      <c r="D314" s="235" t="s">
        <v>170</v>
      </c>
      <c r="E314" s="236" t="s">
        <v>19</v>
      </c>
      <c r="F314" s="237" t="s">
        <v>872</v>
      </c>
      <c r="G314" s="234"/>
      <c r="H314" s="238">
        <v>9.0999999999999996</v>
      </c>
      <c r="I314" s="239"/>
      <c r="J314" s="234"/>
      <c r="K314" s="234"/>
      <c r="L314" s="240"/>
      <c r="M314" s="241"/>
      <c r="N314" s="242"/>
      <c r="O314" s="242"/>
      <c r="P314" s="242"/>
      <c r="Q314" s="242"/>
      <c r="R314" s="242"/>
      <c r="S314" s="242"/>
      <c r="T314" s="243"/>
      <c r="U314" s="13"/>
      <c r="V314" s="13"/>
      <c r="W314" s="13"/>
      <c r="X314" s="13"/>
      <c r="Y314" s="13"/>
      <c r="Z314" s="13"/>
      <c r="AA314" s="13"/>
      <c r="AB314" s="13"/>
      <c r="AC314" s="13"/>
      <c r="AD314" s="13"/>
      <c r="AE314" s="13"/>
      <c r="AT314" s="244" t="s">
        <v>170</v>
      </c>
      <c r="AU314" s="244" t="s">
        <v>79</v>
      </c>
      <c r="AV314" s="13" t="s">
        <v>79</v>
      </c>
      <c r="AW314" s="13" t="s">
        <v>31</v>
      </c>
      <c r="AX314" s="13" t="s">
        <v>69</v>
      </c>
      <c r="AY314" s="244" t="s">
        <v>141</v>
      </c>
    </row>
    <row r="315" s="13" customFormat="1">
      <c r="A315" s="13"/>
      <c r="B315" s="233"/>
      <c r="C315" s="234"/>
      <c r="D315" s="235" t="s">
        <v>170</v>
      </c>
      <c r="E315" s="236" t="s">
        <v>19</v>
      </c>
      <c r="F315" s="237" t="s">
        <v>873</v>
      </c>
      <c r="G315" s="234"/>
      <c r="H315" s="238">
        <v>20.829999999999998</v>
      </c>
      <c r="I315" s="239"/>
      <c r="J315" s="234"/>
      <c r="K315" s="234"/>
      <c r="L315" s="240"/>
      <c r="M315" s="241"/>
      <c r="N315" s="242"/>
      <c r="O315" s="242"/>
      <c r="P315" s="242"/>
      <c r="Q315" s="242"/>
      <c r="R315" s="242"/>
      <c r="S315" s="242"/>
      <c r="T315" s="243"/>
      <c r="U315" s="13"/>
      <c r="V315" s="13"/>
      <c r="W315" s="13"/>
      <c r="X315" s="13"/>
      <c r="Y315" s="13"/>
      <c r="Z315" s="13"/>
      <c r="AA315" s="13"/>
      <c r="AB315" s="13"/>
      <c r="AC315" s="13"/>
      <c r="AD315" s="13"/>
      <c r="AE315" s="13"/>
      <c r="AT315" s="244" t="s">
        <v>170</v>
      </c>
      <c r="AU315" s="244" t="s">
        <v>79</v>
      </c>
      <c r="AV315" s="13" t="s">
        <v>79</v>
      </c>
      <c r="AW315" s="13" t="s">
        <v>31</v>
      </c>
      <c r="AX315" s="13" t="s">
        <v>69</v>
      </c>
      <c r="AY315" s="244" t="s">
        <v>141</v>
      </c>
    </row>
    <row r="316" s="13" customFormat="1">
      <c r="A316" s="13"/>
      <c r="B316" s="233"/>
      <c r="C316" s="234"/>
      <c r="D316" s="235" t="s">
        <v>170</v>
      </c>
      <c r="E316" s="236" t="s">
        <v>19</v>
      </c>
      <c r="F316" s="237" t="s">
        <v>874</v>
      </c>
      <c r="G316" s="234"/>
      <c r="H316" s="238">
        <v>143.69999999999999</v>
      </c>
      <c r="I316" s="239"/>
      <c r="J316" s="234"/>
      <c r="K316" s="234"/>
      <c r="L316" s="240"/>
      <c r="M316" s="241"/>
      <c r="N316" s="242"/>
      <c r="O316" s="242"/>
      <c r="P316" s="242"/>
      <c r="Q316" s="242"/>
      <c r="R316" s="242"/>
      <c r="S316" s="242"/>
      <c r="T316" s="243"/>
      <c r="U316" s="13"/>
      <c r="V316" s="13"/>
      <c r="W316" s="13"/>
      <c r="X316" s="13"/>
      <c r="Y316" s="13"/>
      <c r="Z316" s="13"/>
      <c r="AA316" s="13"/>
      <c r="AB316" s="13"/>
      <c r="AC316" s="13"/>
      <c r="AD316" s="13"/>
      <c r="AE316" s="13"/>
      <c r="AT316" s="244" t="s">
        <v>170</v>
      </c>
      <c r="AU316" s="244" t="s">
        <v>79</v>
      </c>
      <c r="AV316" s="13" t="s">
        <v>79</v>
      </c>
      <c r="AW316" s="13" t="s">
        <v>31</v>
      </c>
      <c r="AX316" s="13" t="s">
        <v>69</v>
      </c>
      <c r="AY316" s="244" t="s">
        <v>141</v>
      </c>
    </row>
    <row r="317" s="13" customFormat="1">
      <c r="A317" s="13"/>
      <c r="B317" s="233"/>
      <c r="C317" s="234"/>
      <c r="D317" s="235" t="s">
        <v>170</v>
      </c>
      <c r="E317" s="236" t="s">
        <v>19</v>
      </c>
      <c r="F317" s="237" t="s">
        <v>875</v>
      </c>
      <c r="G317" s="234"/>
      <c r="H317" s="238">
        <v>227.09999999999999</v>
      </c>
      <c r="I317" s="239"/>
      <c r="J317" s="234"/>
      <c r="K317" s="234"/>
      <c r="L317" s="240"/>
      <c r="M317" s="241"/>
      <c r="N317" s="242"/>
      <c r="O317" s="242"/>
      <c r="P317" s="242"/>
      <c r="Q317" s="242"/>
      <c r="R317" s="242"/>
      <c r="S317" s="242"/>
      <c r="T317" s="243"/>
      <c r="U317" s="13"/>
      <c r="V317" s="13"/>
      <c r="W317" s="13"/>
      <c r="X317" s="13"/>
      <c r="Y317" s="13"/>
      <c r="Z317" s="13"/>
      <c r="AA317" s="13"/>
      <c r="AB317" s="13"/>
      <c r="AC317" s="13"/>
      <c r="AD317" s="13"/>
      <c r="AE317" s="13"/>
      <c r="AT317" s="244" t="s">
        <v>170</v>
      </c>
      <c r="AU317" s="244" t="s">
        <v>79</v>
      </c>
      <c r="AV317" s="13" t="s">
        <v>79</v>
      </c>
      <c r="AW317" s="13" t="s">
        <v>31</v>
      </c>
      <c r="AX317" s="13" t="s">
        <v>69</v>
      </c>
      <c r="AY317" s="244" t="s">
        <v>141</v>
      </c>
    </row>
    <row r="318" s="13" customFormat="1">
      <c r="A318" s="13"/>
      <c r="B318" s="233"/>
      <c r="C318" s="234"/>
      <c r="D318" s="235" t="s">
        <v>170</v>
      </c>
      <c r="E318" s="236" t="s">
        <v>19</v>
      </c>
      <c r="F318" s="237" t="s">
        <v>876</v>
      </c>
      <c r="G318" s="234"/>
      <c r="H318" s="238">
        <v>670.29999999999995</v>
      </c>
      <c r="I318" s="239"/>
      <c r="J318" s="234"/>
      <c r="K318" s="234"/>
      <c r="L318" s="240"/>
      <c r="M318" s="241"/>
      <c r="N318" s="242"/>
      <c r="O318" s="242"/>
      <c r="P318" s="242"/>
      <c r="Q318" s="242"/>
      <c r="R318" s="242"/>
      <c r="S318" s="242"/>
      <c r="T318" s="243"/>
      <c r="U318" s="13"/>
      <c r="V318" s="13"/>
      <c r="W318" s="13"/>
      <c r="X318" s="13"/>
      <c r="Y318" s="13"/>
      <c r="Z318" s="13"/>
      <c r="AA318" s="13"/>
      <c r="AB318" s="13"/>
      <c r="AC318" s="13"/>
      <c r="AD318" s="13"/>
      <c r="AE318" s="13"/>
      <c r="AT318" s="244" t="s">
        <v>170</v>
      </c>
      <c r="AU318" s="244" t="s">
        <v>79</v>
      </c>
      <c r="AV318" s="13" t="s">
        <v>79</v>
      </c>
      <c r="AW318" s="13" t="s">
        <v>31</v>
      </c>
      <c r="AX318" s="13" t="s">
        <v>69</v>
      </c>
      <c r="AY318" s="244" t="s">
        <v>141</v>
      </c>
    </row>
    <row r="319" s="13" customFormat="1">
      <c r="A319" s="13"/>
      <c r="B319" s="233"/>
      <c r="C319" s="234"/>
      <c r="D319" s="235" t="s">
        <v>170</v>
      </c>
      <c r="E319" s="236" t="s">
        <v>19</v>
      </c>
      <c r="F319" s="237" t="s">
        <v>877</v>
      </c>
      <c r="G319" s="234"/>
      <c r="H319" s="238">
        <v>257</v>
      </c>
      <c r="I319" s="239"/>
      <c r="J319" s="234"/>
      <c r="K319" s="234"/>
      <c r="L319" s="240"/>
      <c r="M319" s="241"/>
      <c r="N319" s="242"/>
      <c r="O319" s="242"/>
      <c r="P319" s="242"/>
      <c r="Q319" s="242"/>
      <c r="R319" s="242"/>
      <c r="S319" s="242"/>
      <c r="T319" s="243"/>
      <c r="U319" s="13"/>
      <c r="V319" s="13"/>
      <c r="W319" s="13"/>
      <c r="X319" s="13"/>
      <c r="Y319" s="13"/>
      <c r="Z319" s="13"/>
      <c r="AA319" s="13"/>
      <c r="AB319" s="13"/>
      <c r="AC319" s="13"/>
      <c r="AD319" s="13"/>
      <c r="AE319" s="13"/>
      <c r="AT319" s="244" t="s">
        <v>170</v>
      </c>
      <c r="AU319" s="244" t="s">
        <v>79</v>
      </c>
      <c r="AV319" s="13" t="s">
        <v>79</v>
      </c>
      <c r="AW319" s="13" t="s">
        <v>31</v>
      </c>
      <c r="AX319" s="13" t="s">
        <v>69</v>
      </c>
      <c r="AY319" s="244" t="s">
        <v>141</v>
      </c>
    </row>
    <row r="320" s="15" customFormat="1">
      <c r="A320" s="15"/>
      <c r="B320" s="263"/>
      <c r="C320" s="264"/>
      <c r="D320" s="235" t="s">
        <v>170</v>
      </c>
      <c r="E320" s="265" t="s">
        <v>19</v>
      </c>
      <c r="F320" s="266" t="s">
        <v>233</v>
      </c>
      <c r="G320" s="264"/>
      <c r="H320" s="267">
        <v>1375.48</v>
      </c>
      <c r="I320" s="268"/>
      <c r="J320" s="264"/>
      <c r="K320" s="264"/>
      <c r="L320" s="269"/>
      <c r="M320" s="270"/>
      <c r="N320" s="271"/>
      <c r="O320" s="271"/>
      <c r="P320" s="271"/>
      <c r="Q320" s="271"/>
      <c r="R320" s="271"/>
      <c r="S320" s="271"/>
      <c r="T320" s="272"/>
      <c r="U320" s="15"/>
      <c r="V320" s="15"/>
      <c r="W320" s="15"/>
      <c r="X320" s="15"/>
      <c r="Y320" s="15"/>
      <c r="Z320" s="15"/>
      <c r="AA320" s="15"/>
      <c r="AB320" s="15"/>
      <c r="AC320" s="15"/>
      <c r="AD320" s="15"/>
      <c r="AE320" s="15"/>
      <c r="AT320" s="273" t="s">
        <v>170</v>
      </c>
      <c r="AU320" s="273" t="s">
        <v>79</v>
      </c>
      <c r="AV320" s="15" t="s">
        <v>161</v>
      </c>
      <c r="AW320" s="15" t="s">
        <v>31</v>
      </c>
      <c r="AX320" s="15" t="s">
        <v>77</v>
      </c>
      <c r="AY320" s="273" t="s">
        <v>141</v>
      </c>
    </row>
    <row r="321" s="2" customFormat="1" ht="16.5" customHeight="1">
      <c r="A321" s="40"/>
      <c r="B321" s="41"/>
      <c r="C321" s="220" t="s">
        <v>878</v>
      </c>
      <c r="D321" s="220" t="s">
        <v>144</v>
      </c>
      <c r="E321" s="221" t="s">
        <v>879</v>
      </c>
      <c r="F321" s="222" t="s">
        <v>880</v>
      </c>
      <c r="G321" s="223" t="s">
        <v>196</v>
      </c>
      <c r="H321" s="224">
        <v>927.29999999999995</v>
      </c>
      <c r="I321" s="225"/>
      <c r="J321" s="226">
        <f>ROUND(I321*H321,2)</f>
        <v>0</v>
      </c>
      <c r="K321" s="222" t="s">
        <v>197</v>
      </c>
      <c r="L321" s="46"/>
      <c r="M321" s="227" t="s">
        <v>19</v>
      </c>
      <c r="N321" s="228" t="s">
        <v>40</v>
      </c>
      <c r="O321" s="86"/>
      <c r="P321" s="229">
        <f>O321*H321</f>
        <v>0</v>
      </c>
      <c r="Q321" s="229">
        <v>0.019429999999999999</v>
      </c>
      <c r="R321" s="229">
        <f>Q321*H321</f>
        <v>18.017439</v>
      </c>
      <c r="S321" s="229">
        <v>0</v>
      </c>
      <c r="T321" s="230">
        <f>S321*H321</f>
        <v>0</v>
      </c>
      <c r="U321" s="40"/>
      <c r="V321" s="40"/>
      <c r="W321" s="40"/>
      <c r="X321" s="40"/>
      <c r="Y321" s="40"/>
      <c r="Z321" s="40"/>
      <c r="AA321" s="40"/>
      <c r="AB321" s="40"/>
      <c r="AC321" s="40"/>
      <c r="AD321" s="40"/>
      <c r="AE321" s="40"/>
      <c r="AR321" s="231" t="s">
        <v>161</v>
      </c>
      <c r="AT321" s="231" t="s">
        <v>144</v>
      </c>
      <c r="AU321" s="231" t="s">
        <v>79</v>
      </c>
      <c r="AY321" s="19" t="s">
        <v>141</v>
      </c>
      <c r="BE321" s="232">
        <f>IF(N321="základní",J321,0)</f>
        <v>0</v>
      </c>
      <c r="BF321" s="232">
        <f>IF(N321="snížená",J321,0)</f>
        <v>0</v>
      </c>
      <c r="BG321" s="232">
        <f>IF(N321="zákl. přenesená",J321,0)</f>
        <v>0</v>
      </c>
      <c r="BH321" s="232">
        <f>IF(N321="sníž. přenesená",J321,0)</f>
        <v>0</v>
      </c>
      <c r="BI321" s="232">
        <f>IF(N321="nulová",J321,0)</f>
        <v>0</v>
      </c>
      <c r="BJ321" s="19" t="s">
        <v>77</v>
      </c>
      <c r="BK321" s="232">
        <f>ROUND(I321*H321,2)</f>
        <v>0</v>
      </c>
      <c r="BL321" s="19" t="s">
        <v>161</v>
      </c>
      <c r="BM321" s="231" t="s">
        <v>881</v>
      </c>
    </row>
    <row r="322" s="2" customFormat="1">
      <c r="A322" s="40"/>
      <c r="B322" s="41"/>
      <c r="C322" s="42"/>
      <c r="D322" s="235" t="s">
        <v>199</v>
      </c>
      <c r="E322" s="42"/>
      <c r="F322" s="250" t="s">
        <v>882</v>
      </c>
      <c r="G322" s="42"/>
      <c r="H322" s="42"/>
      <c r="I322" s="138"/>
      <c r="J322" s="42"/>
      <c r="K322" s="42"/>
      <c r="L322" s="46"/>
      <c r="M322" s="251"/>
      <c r="N322" s="252"/>
      <c r="O322" s="86"/>
      <c r="P322" s="86"/>
      <c r="Q322" s="86"/>
      <c r="R322" s="86"/>
      <c r="S322" s="86"/>
      <c r="T322" s="87"/>
      <c r="U322" s="40"/>
      <c r="V322" s="40"/>
      <c r="W322" s="40"/>
      <c r="X322" s="40"/>
      <c r="Y322" s="40"/>
      <c r="Z322" s="40"/>
      <c r="AA322" s="40"/>
      <c r="AB322" s="40"/>
      <c r="AC322" s="40"/>
      <c r="AD322" s="40"/>
      <c r="AE322" s="40"/>
      <c r="AT322" s="19" t="s">
        <v>199</v>
      </c>
      <c r="AU322" s="19" t="s">
        <v>79</v>
      </c>
    </row>
    <row r="323" s="13" customFormat="1">
      <c r="A323" s="13"/>
      <c r="B323" s="233"/>
      <c r="C323" s="234"/>
      <c r="D323" s="235" t="s">
        <v>170</v>
      </c>
      <c r="E323" s="236" t="s">
        <v>19</v>
      </c>
      <c r="F323" s="237" t="s">
        <v>876</v>
      </c>
      <c r="G323" s="234"/>
      <c r="H323" s="238">
        <v>670.29999999999995</v>
      </c>
      <c r="I323" s="239"/>
      <c r="J323" s="234"/>
      <c r="K323" s="234"/>
      <c r="L323" s="240"/>
      <c r="M323" s="241"/>
      <c r="N323" s="242"/>
      <c r="O323" s="242"/>
      <c r="P323" s="242"/>
      <c r="Q323" s="242"/>
      <c r="R323" s="242"/>
      <c r="S323" s="242"/>
      <c r="T323" s="243"/>
      <c r="U323" s="13"/>
      <c r="V323" s="13"/>
      <c r="W323" s="13"/>
      <c r="X323" s="13"/>
      <c r="Y323" s="13"/>
      <c r="Z323" s="13"/>
      <c r="AA323" s="13"/>
      <c r="AB323" s="13"/>
      <c r="AC323" s="13"/>
      <c r="AD323" s="13"/>
      <c r="AE323" s="13"/>
      <c r="AT323" s="244" t="s">
        <v>170</v>
      </c>
      <c r="AU323" s="244" t="s">
        <v>79</v>
      </c>
      <c r="AV323" s="13" t="s">
        <v>79</v>
      </c>
      <c r="AW323" s="13" t="s">
        <v>31</v>
      </c>
      <c r="AX323" s="13" t="s">
        <v>69</v>
      </c>
      <c r="AY323" s="244" t="s">
        <v>141</v>
      </c>
    </row>
    <row r="324" s="13" customFormat="1">
      <c r="A324" s="13"/>
      <c r="B324" s="233"/>
      <c r="C324" s="234"/>
      <c r="D324" s="235" t="s">
        <v>170</v>
      </c>
      <c r="E324" s="236" t="s">
        <v>19</v>
      </c>
      <c r="F324" s="237" t="s">
        <v>877</v>
      </c>
      <c r="G324" s="234"/>
      <c r="H324" s="238">
        <v>257</v>
      </c>
      <c r="I324" s="239"/>
      <c r="J324" s="234"/>
      <c r="K324" s="234"/>
      <c r="L324" s="240"/>
      <c r="M324" s="241"/>
      <c r="N324" s="242"/>
      <c r="O324" s="242"/>
      <c r="P324" s="242"/>
      <c r="Q324" s="242"/>
      <c r="R324" s="242"/>
      <c r="S324" s="242"/>
      <c r="T324" s="243"/>
      <c r="U324" s="13"/>
      <c r="V324" s="13"/>
      <c r="W324" s="13"/>
      <c r="X324" s="13"/>
      <c r="Y324" s="13"/>
      <c r="Z324" s="13"/>
      <c r="AA324" s="13"/>
      <c r="AB324" s="13"/>
      <c r="AC324" s="13"/>
      <c r="AD324" s="13"/>
      <c r="AE324" s="13"/>
      <c r="AT324" s="244" t="s">
        <v>170</v>
      </c>
      <c r="AU324" s="244" t="s">
        <v>79</v>
      </c>
      <c r="AV324" s="13" t="s">
        <v>79</v>
      </c>
      <c r="AW324" s="13" t="s">
        <v>31</v>
      </c>
      <c r="AX324" s="13" t="s">
        <v>69</v>
      </c>
      <c r="AY324" s="244" t="s">
        <v>141</v>
      </c>
    </row>
    <row r="325" s="15" customFormat="1">
      <c r="A325" s="15"/>
      <c r="B325" s="263"/>
      <c r="C325" s="264"/>
      <c r="D325" s="235" t="s">
        <v>170</v>
      </c>
      <c r="E325" s="265" t="s">
        <v>19</v>
      </c>
      <c r="F325" s="266" t="s">
        <v>233</v>
      </c>
      <c r="G325" s="264"/>
      <c r="H325" s="267">
        <v>927.29999999999995</v>
      </c>
      <c r="I325" s="268"/>
      <c r="J325" s="264"/>
      <c r="K325" s="264"/>
      <c r="L325" s="269"/>
      <c r="M325" s="270"/>
      <c r="N325" s="271"/>
      <c r="O325" s="271"/>
      <c r="P325" s="271"/>
      <c r="Q325" s="271"/>
      <c r="R325" s="271"/>
      <c r="S325" s="271"/>
      <c r="T325" s="272"/>
      <c r="U325" s="15"/>
      <c r="V325" s="15"/>
      <c r="W325" s="15"/>
      <c r="X325" s="15"/>
      <c r="Y325" s="15"/>
      <c r="Z325" s="15"/>
      <c r="AA325" s="15"/>
      <c r="AB325" s="15"/>
      <c r="AC325" s="15"/>
      <c r="AD325" s="15"/>
      <c r="AE325" s="15"/>
      <c r="AT325" s="273" t="s">
        <v>170</v>
      </c>
      <c r="AU325" s="273" t="s">
        <v>79</v>
      </c>
      <c r="AV325" s="15" t="s">
        <v>161</v>
      </c>
      <c r="AW325" s="15" t="s">
        <v>31</v>
      </c>
      <c r="AX325" s="15" t="s">
        <v>77</v>
      </c>
      <c r="AY325" s="273" t="s">
        <v>141</v>
      </c>
    </row>
    <row r="326" s="2" customFormat="1" ht="16.5" customHeight="1">
      <c r="A326" s="40"/>
      <c r="B326" s="41"/>
      <c r="C326" s="220" t="s">
        <v>883</v>
      </c>
      <c r="D326" s="220" t="s">
        <v>144</v>
      </c>
      <c r="E326" s="221" t="s">
        <v>884</v>
      </c>
      <c r="F326" s="222" t="s">
        <v>885</v>
      </c>
      <c r="G326" s="223" t="s">
        <v>196</v>
      </c>
      <c r="H326" s="224">
        <v>221.08000000000001</v>
      </c>
      <c r="I326" s="225"/>
      <c r="J326" s="226">
        <f>ROUND(I326*H326,2)</f>
        <v>0</v>
      </c>
      <c r="K326" s="222" t="s">
        <v>197</v>
      </c>
      <c r="L326" s="46"/>
      <c r="M326" s="227" t="s">
        <v>19</v>
      </c>
      <c r="N326" s="228" t="s">
        <v>40</v>
      </c>
      <c r="O326" s="86"/>
      <c r="P326" s="229">
        <f>O326*H326</f>
        <v>0</v>
      </c>
      <c r="Q326" s="229">
        <v>0.00158</v>
      </c>
      <c r="R326" s="229">
        <f>Q326*H326</f>
        <v>0.34930640000000002</v>
      </c>
      <c r="S326" s="229">
        <v>0</v>
      </c>
      <c r="T326" s="230">
        <f>S326*H326</f>
        <v>0</v>
      </c>
      <c r="U326" s="40"/>
      <c r="V326" s="40"/>
      <c r="W326" s="40"/>
      <c r="X326" s="40"/>
      <c r="Y326" s="40"/>
      <c r="Z326" s="40"/>
      <c r="AA326" s="40"/>
      <c r="AB326" s="40"/>
      <c r="AC326" s="40"/>
      <c r="AD326" s="40"/>
      <c r="AE326" s="40"/>
      <c r="AR326" s="231" t="s">
        <v>161</v>
      </c>
      <c r="AT326" s="231" t="s">
        <v>144</v>
      </c>
      <c r="AU326" s="231" t="s">
        <v>79</v>
      </c>
      <c r="AY326" s="19" t="s">
        <v>141</v>
      </c>
      <c r="BE326" s="232">
        <f>IF(N326="základní",J326,0)</f>
        <v>0</v>
      </c>
      <c r="BF326" s="232">
        <f>IF(N326="snížená",J326,0)</f>
        <v>0</v>
      </c>
      <c r="BG326" s="232">
        <f>IF(N326="zákl. přenesená",J326,0)</f>
        <v>0</v>
      </c>
      <c r="BH326" s="232">
        <f>IF(N326="sníž. přenesená",J326,0)</f>
        <v>0</v>
      </c>
      <c r="BI326" s="232">
        <f>IF(N326="nulová",J326,0)</f>
        <v>0</v>
      </c>
      <c r="BJ326" s="19" t="s">
        <v>77</v>
      </c>
      <c r="BK326" s="232">
        <f>ROUND(I326*H326,2)</f>
        <v>0</v>
      </c>
      <c r="BL326" s="19" t="s">
        <v>161</v>
      </c>
      <c r="BM326" s="231" t="s">
        <v>886</v>
      </c>
    </row>
    <row r="327" s="13" customFormat="1">
      <c r="A327" s="13"/>
      <c r="B327" s="233"/>
      <c r="C327" s="234"/>
      <c r="D327" s="235" t="s">
        <v>170</v>
      </c>
      <c r="E327" s="236" t="s">
        <v>19</v>
      </c>
      <c r="F327" s="237" t="s">
        <v>869</v>
      </c>
      <c r="G327" s="234"/>
      <c r="H327" s="238">
        <v>30.390000000000001</v>
      </c>
      <c r="I327" s="239"/>
      <c r="J327" s="234"/>
      <c r="K327" s="234"/>
      <c r="L327" s="240"/>
      <c r="M327" s="241"/>
      <c r="N327" s="242"/>
      <c r="O327" s="242"/>
      <c r="P327" s="242"/>
      <c r="Q327" s="242"/>
      <c r="R327" s="242"/>
      <c r="S327" s="242"/>
      <c r="T327" s="243"/>
      <c r="U327" s="13"/>
      <c r="V327" s="13"/>
      <c r="W327" s="13"/>
      <c r="X327" s="13"/>
      <c r="Y327" s="13"/>
      <c r="Z327" s="13"/>
      <c r="AA327" s="13"/>
      <c r="AB327" s="13"/>
      <c r="AC327" s="13"/>
      <c r="AD327" s="13"/>
      <c r="AE327" s="13"/>
      <c r="AT327" s="244" t="s">
        <v>170</v>
      </c>
      <c r="AU327" s="244" t="s">
        <v>79</v>
      </c>
      <c r="AV327" s="13" t="s">
        <v>79</v>
      </c>
      <c r="AW327" s="13" t="s">
        <v>31</v>
      </c>
      <c r="AX327" s="13" t="s">
        <v>69</v>
      </c>
      <c r="AY327" s="244" t="s">
        <v>141</v>
      </c>
    </row>
    <row r="328" s="13" customFormat="1">
      <c r="A328" s="13"/>
      <c r="B328" s="233"/>
      <c r="C328" s="234"/>
      <c r="D328" s="235" t="s">
        <v>170</v>
      </c>
      <c r="E328" s="236" t="s">
        <v>19</v>
      </c>
      <c r="F328" s="237" t="s">
        <v>870</v>
      </c>
      <c r="G328" s="234"/>
      <c r="H328" s="238">
        <v>8.2400000000000002</v>
      </c>
      <c r="I328" s="239"/>
      <c r="J328" s="234"/>
      <c r="K328" s="234"/>
      <c r="L328" s="240"/>
      <c r="M328" s="241"/>
      <c r="N328" s="242"/>
      <c r="O328" s="242"/>
      <c r="P328" s="242"/>
      <c r="Q328" s="242"/>
      <c r="R328" s="242"/>
      <c r="S328" s="242"/>
      <c r="T328" s="243"/>
      <c r="U328" s="13"/>
      <c r="V328" s="13"/>
      <c r="W328" s="13"/>
      <c r="X328" s="13"/>
      <c r="Y328" s="13"/>
      <c r="Z328" s="13"/>
      <c r="AA328" s="13"/>
      <c r="AB328" s="13"/>
      <c r="AC328" s="13"/>
      <c r="AD328" s="13"/>
      <c r="AE328" s="13"/>
      <c r="AT328" s="244" t="s">
        <v>170</v>
      </c>
      <c r="AU328" s="244" t="s">
        <v>79</v>
      </c>
      <c r="AV328" s="13" t="s">
        <v>79</v>
      </c>
      <c r="AW328" s="13" t="s">
        <v>31</v>
      </c>
      <c r="AX328" s="13" t="s">
        <v>69</v>
      </c>
      <c r="AY328" s="244" t="s">
        <v>141</v>
      </c>
    </row>
    <row r="329" s="13" customFormat="1">
      <c r="A329" s="13"/>
      <c r="B329" s="233"/>
      <c r="C329" s="234"/>
      <c r="D329" s="235" t="s">
        <v>170</v>
      </c>
      <c r="E329" s="236" t="s">
        <v>19</v>
      </c>
      <c r="F329" s="237" t="s">
        <v>871</v>
      </c>
      <c r="G329" s="234"/>
      <c r="H329" s="238">
        <v>8.8200000000000003</v>
      </c>
      <c r="I329" s="239"/>
      <c r="J329" s="234"/>
      <c r="K329" s="234"/>
      <c r="L329" s="240"/>
      <c r="M329" s="241"/>
      <c r="N329" s="242"/>
      <c r="O329" s="242"/>
      <c r="P329" s="242"/>
      <c r="Q329" s="242"/>
      <c r="R329" s="242"/>
      <c r="S329" s="242"/>
      <c r="T329" s="243"/>
      <c r="U329" s="13"/>
      <c r="V329" s="13"/>
      <c r="W329" s="13"/>
      <c r="X329" s="13"/>
      <c r="Y329" s="13"/>
      <c r="Z329" s="13"/>
      <c r="AA329" s="13"/>
      <c r="AB329" s="13"/>
      <c r="AC329" s="13"/>
      <c r="AD329" s="13"/>
      <c r="AE329" s="13"/>
      <c r="AT329" s="244" t="s">
        <v>170</v>
      </c>
      <c r="AU329" s="244" t="s">
        <v>79</v>
      </c>
      <c r="AV329" s="13" t="s">
        <v>79</v>
      </c>
      <c r="AW329" s="13" t="s">
        <v>31</v>
      </c>
      <c r="AX329" s="13" t="s">
        <v>69</v>
      </c>
      <c r="AY329" s="244" t="s">
        <v>141</v>
      </c>
    </row>
    <row r="330" s="13" customFormat="1">
      <c r="A330" s="13"/>
      <c r="B330" s="233"/>
      <c r="C330" s="234"/>
      <c r="D330" s="235" t="s">
        <v>170</v>
      </c>
      <c r="E330" s="236" t="s">
        <v>19</v>
      </c>
      <c r="F330" s="237" t="s">
        <v>872</v>
      </c>
      <c r="G330" s="234"/>
      <c r="H330" s="238">
        <v>9.0999999999999996</v>
      </c>
      <c r="I330" s="239"/>
      <c r="J330" s="234"/>
      <c r="K330" s="234"/>
      <c r="L330" s="240"/>
      <c r="M330" s="241"/>
      <c r="N330" s="242"/>
      <c r="O330" s="242"/>
      <c r="P330" s="242"/>
      <c r="Q330" s="242"/>
      <c r="R330" s="242"/>
      <c r="S330" s="242"/>
      <c r="T330" s="243"/>
      <c r="U330" s="13"/>
      <c r="V330" s="13"/>
      <c r="W330" s="13"/>
      <c r="X330" s="13"/>
      <c r="Y330" s="13"/>
      <c r="Z330" s="13"/>
      <c r="AA330" s="13"/>
      <c r="AB330" s="13"/>
      <c r="AC330" s="13"/>
      <c r="AD330" s="13"/>
      <c r="AE330" s="13"/>
      <c r="AT330" s="244" t="s">
        <v>170</v>
      </c>
      <c r="AU330" s="244" t="s">
        <v>79</v>
      </c>
      <c r="AV330" s="13" t="s">
        <v>79</v>
      </c>
      <c r="AW330" s="13" t="s">
        <v>31</v>
      </c>
      <c r="AX330" s="13" t="s">
        <v>69</v>
      </c>
      <c r="AY330" s="244" t="s">
        <v>141</v>
      </c>
    </row>
    <row r="331" s="13" customFormat="1">
      <c r="A331" s="13"/>
      <c r="B331" s="233"/>
      <c r="C331" s="234"/>
      <c r="D331" s="235" t="s">
        <v>170</v>
      </c>
      <c r="E331" s="236" t="s">
        <v>19</v>
      </c>
      <c r="F331" s="237" t="s">
        <v>873</v>
      </c>
      <c r="G331" s="234"/>
      <c r="H331" s="238">
        <v>20.829999999999998</v>
      </c>
      <c r="I331" s="239"/>
      <c r="J331" s="234"/>
      <c r="K331" s="234"/>
      <c r="L331" s="240"/>
      <c r="M331" s="241"/>
      <c r="N331" s="242"/>
      <c r="O331" s="242"/>
      <c r="P331" s="242"/>
      <c r="Q331" s="242"/>
      <c r="R331" s="242"/>
      <c r="S331" s="242"/>
      <c r="T331" s="243"/>
      <c r="U331" s="13"/>
      <c r="V331" s="13"/>
      <c r="W331" s="13"/>
      <c r="X331" s="13"/>
      <c r="Y331" s="13"/>
      <c r="Z331" s="13"/>
      <c r="AA331" s="13"/>
      <c r="AB331" s="13"/>
      <c r="AC331" s="13"/>
      <c r="AD331" s="13"/>
      <c r="AE331" s="13"/>
      <c r="AT331" s="244" t="s">
        <v>170</v>
      </c>
      <c r="AU331" s="244" t="s">
        <v>79</v>
      </c>
      <c r="AV331" s="13" t="s">
        <v>79</v>
      </c>
      <c r="AW331" s="13" t="s">
        <v>31</v>
      </c>
      <c r="AX331" s="13" t="s">
        <v>69</v>
      </c>
      <c r="AY331" s="244" t="s">
        <v>141</v>
      </c>
    </row>
    <row r="332" s="13" customFormat="1">
      <c r="A332" s="13"/>
      <c r="B332" s="233"/>
      <c r="C332" s="234"/>
      <c r="D332" s="235" t="s">
        <v>170</v>
      </c>
      <c r="E332" s="236" t="s">
        <v>19</v>
      </c>
      <c r="F332" s="237" t="s">
        <v>874</v>
      </c>
      <c r="G332" s="234"/>
      <c r="H332" s="238">
        <v>143.69999999999999</v>
      </c>
      <c r="I332" s="239"/>
      <c r="J332" s="234"/>
      <c r="K332" s="234"/>
      <c r="L332" s="240"/>
      <c r="M332" s="241"/>
      <c r="N332" s="242"/>
      <c r="O332" s="242"/>
      <c r="P332" s="242"/>
      <c r="Q332" s="242"/>
      <c r="R332" s="242"/>
      <c r="S332" s="242"/>
      <c r="T332" s="243"/>
      <c r="U332" s="13"/>
      <c r="V332" s="13"/>
      <c r="W332" s="13"/>
      <c r="X332" s="13"/>
      <c r="Y332" s="13"/>
      <c r="Z332" s="13"/>
      <c r="AA332" s="13"/>
      <c r="AB332" s="13"/>
      <c r="AC332" s="13"/>
      <c r="AD332" s="13"/>
      <c r="AE332" s="13"/>
      <c r="AT332" s="244" t="s">
        <v>170</v>
      </c>
      <c r="AU332" s="244" t="s">
        <v>79</v>
      </c>
      <c r="AV332" s="13" t="s">
        <v>79</v>
      </c>
      <c r="AW332" s="13" t="s">
        <v>31</v>
      </c>
      <c r="AX332" s="13" t="s">
        <v>69</v>
      </c>
      <c r="AY332" s="244" t="s">
        <v>141</v>
      </c>
    </row>
    <row r="333" s="15" customFormat="1">
      <c r="A333" s="15"/>
      <c r="B333" s="263"/>
      <c r="C333" s="264"/>
      <c r="D333" s="235" t="s">
        <v>170</v>
      </c>
      <c r="E333" s="265" t="s">
        <v>19</v>
      </c>
      <c r="F333" s="266" t="s">
        <v>233</v>
      </c>
      <c r="G333" s="264"/>
      <c r="H333" s="267">
        <v>221.07999999999998</v>
      </c>
      <c r="I333" s="268"/>
      <c r="J333" s="264"/>
      <c r="K333" s="264"/>
      <c r="L333" s="269"/>
      <c r="M333" s="270"/>
      <c r="N333" s="271"/>
      <c r="O333" s="271"/>
      <c r="P333" s="271"/>
      <c r="Q333" s="271"/>
      <c r="R333" s="271"/>
      <c r="S333" s="271"/>
      <c r="T333" s="272"/>
      <c r="U333" s="15"/>
      <c r="V333" s="15"/>
      <c r="W333" s="15"/>
      <c r="X333" s="15"/>
      <c r="Y333" s="15"/>
      <c r="Z333" s="15"/>
      <c r="AA333" s="15"/>
      <c r="AB333" s="15"/>
      <c r="AC333" s="15"/>
      <c r="AD333" s="15"/>
      <c r="AE333" s="15"/>
      <c r="AT333" s="273" t="s">
        <v>170</v>
      </c>
      <c r="AU333" s="273" t="s">
        <v>79</v>
      </c>
      <c r="AV333" s="15" t="s">
        <v>161</v>
      </c>
      <c r="AW333" s="15" t="s">
        <v>31</v>
      </c>
      <c r="AX333" s="15" t="s">
        <v>77</v>
      </c>
      <c r="AY333" s="273" t="s">
        <v>141</v>
      </c>
    </row>
    <row r="334" s="2" customFormat="1" ht="24" customHeight="1">
      <c r="A334" s="40"/>
      <c r="B334" s="41"/>
      <c r="C334" s="220" t="s">
        <v>887</v>
      </c>
      <c r="D334" s="220" t="s">
        <v>144</v>
      </c>
      <c r="E334" s="221" t="s">
        <v>888</v>
      </c>
      <c r="F334" s="222" t="s">
        <v>889</v>
      </c>
      <c r="G334" s="223" t="s">
        <v>295</v>
      </c>
      <c r="H334" s="224">
        <v>76.599999999999994</v>
      </c>
      <c r="I334" s="225"/>
      <c r="J334" s="226">
        <f>ROUND(I334*H334,2)</f>
        <v>0</v>
      </c>
      <c r="K334" s="222" t="s">
        <v>197</v>
      </c>
      <c r="L334" s="46"/>
      <c r="M334" s="227" t="s">
        <v>19</v>
      </c>
      <c r="N334" s="228" t="s">
        <v>40</v>
      </c>
      <c r="O334" s="86"/>
      <c r="P334" s="229">
        <f>O334*H334</f>
        <v>0</v>
      </c>
      <c r="Q334" s="229">
        <v>0.00018000000000000001</v>
      </c>
      <c r="R334" s="229">
        <f>Q334*H334</f>
        <v>0.013788</v>
      </c>
      <c r="S334" s="229">
        <v>0</v>
      </c>
      <c r="T334" s="230">
        <f>S334*H334</f>
        <v>0</v>
      </c>
      <c r="U334" s="40"/>
      <c r="V334" s="40"/>
      <c r="W334" s="40"/>
      <c r="X334" s="40"/>
      <c r="Y334" s="40"/>
      <c r="Z334" s="40"/>
      <c r="AA334" s="40"/>
      <c r="AB334" s="40"/>
      <c r="AC334" s="40"/>
      <c r="AD334" s="40"/>
      <c r="AE334" s="40"/>
      <c r="AR334" s="231" t="s">
        <v>161</v>
      </c>
      <c r="AT334" s="231" t="s">
        <v>144</v>
      </c>
      <c r="AU334" s="231" t="s">
        <v>79</v>
      </c>
      <c r="AY334" s="19" t="s">
        <v>141</v>
      </c>
      <c r="BE334" s="232">
        <f>IF(N334="základní",J334,0)</f>
        <v>0</v>
      </c>
      <c r="BF334" s="232">
        <f>IF(N334="snížená",J334,0)</f>
        <v>0</v>
      </c>
      <c r="BG334" s="232">
        <f>IF(N334="zákl. přenesená",J334,0)</f>
        <v>0</v>
      </c>
      <c r="BH334" s="232">
        <f>IF(N334="sníž. přenesená",J334,0)</f>
        <v>0</v>
      </c>
      <c r="BI334" s="232">
        <f>IF(N334="nulová",J334,0)</f>
        <v>0</v>
      </c>
      <c r="BJ334" s="19" t="s">
        <v>77</v>
      </c>
      <c r="BK334" s="232">
        <f>ROUND(I334*H334,2)</f>
        <v>0</v>
      </c>
      <c r="BL334" s="19" t="s">
        <v>161</v>
      </c>
      <c r="BM334" s="231" t="s">
        <v>890</v>
      </c>
    </row>
    <row r="335" s="2" customFormat="1">
      <c r="A335" s="40"/>
      <c r="B335" s="41"/>
      <c r="C335" s="42"/>
      <c r="D335" s="235" t="s">
        <v>199</v>
      </c>
      <c r="E335" s="42"/>
      <c r="F335" s="250" t="s">
        <v>891</v>
      </c>
      <c r="G335" s="42"/>
      <c r="H335" s="42"/>
      <c r="I335" s="138"/>
      <c r="J335" s="42"/>
      <c r="K335" s="42"/>
      <c r="L335" s="46"/>
      <c r="M335" s="251"/>
      <c r="N335" s="252"/>
      <c r="O335" s="86"/>
      <c r="P335" s="86"/>
      <c r="Q335" s="86"/>
      <c r="R335" s="86"/>
      <c r="S335" s="86"/>
      <c r="T335" s="87"/>
      <c r="U335" s="40"/>
      <c r="V335" s="40"/>
      <c r="W335" s="40"/>
      <c r="X335" s="40"/>
      <c r="Y335" s="40"/>
      <c r="Z335" s="40"/>
      <c r="AA335" s="40"/>
      <c r="AB335" s="40"/>
      <c r="AC335" s="40"/>
      <c r="AD335" s="40"/>
      <c r="AE335" s="40"/>
      <c r="AT335" s="19" t="s">
        <v>199</v>
      </c>
      <c r="AU335" s="19" t="s">
        <v>79</v>
      </c>
    </row>
    <row r="336" s="13" customFormat="1">
      <c r="A336" s="13"/>
      <c r="B336" s="233"/>
      <c r="C336" s="234"/>
      <c r="D336" s="235" t="s">
        <v>170</v>
      </c>
      <c r="E336" s="236" t="s">
        <v>19</v>
      </c>
      <c r="F336" s="237" t="s">
        <v>892</v>
      </c>
      <c r="G336" s="234"/>
      <c r="H336" s="238">
        <v>76.599999999999994</v>
      </c>
      <c r="I336" s="239"/>
      <c r="J336" s="234"/>
      <c r="K336" s="234"/>
      <c r="L336" s="240"/>
      <c r="M336" s="241"/>
      <c r="N336" s="242"/>
      <c r="O336" s="242"/>
      <c r="P336" s="242"/>
      <c r="Q336" s="242"/>
      <c r="R336" s="242"/>
      <c r="S336" s="242"/>
      <c r="T336" s="243"/>
      <c r="U336" s="13"/>
      <c r="V336" s="13"/>
      <c r="W336" s="13"/>
      <c r="X336" s="13"/>
      <c r="Y336" s="13"/>
      <c r="Z336" s="13"/>
      <c r="AA336" s="13"/>
      <c r="AB336" s="13"/>
      <c r="AC336" s="13"/>
      <c r="AD336" s="13"/>
      <c r="AE336" s="13"/>
      <c r="AT336" s="244" t="s">
        <v>170</v>
      </c>
      <c r="AU336" s="244" t="s">
        <v>79</v>
      </c>
      <c r="AV336" s="13" t="s">
        <v>79</v>
      </c>
      <c r="AW336" s="13" t="s">
        <v>31</v>
      </c>
      <c r="AX336" s="13" t="s">
        <v>77</v>
      </c>
      <c r="AY336" s="244" t="s">
        <v>141</v>
      </c>
    </row>
    <row r="337" s="2" customFormat="1" ht="16.5" customHeight="1">
      <c r="A337" s="40"/>
      <c r="B337" s="41"/>
      <c r="C337" s="277" t="s">
        <v>893</v>
      </c>
      <c r="D337" s="277" t="s">
        <v>379</v>
      </c>
      <c r="E337" s="278" t="s">
        <v>894</v>
      </c>
      <c r="F337" s="279" t="s">
        <v>895</v>
      </c>
      <c r="G337" s="280" t="s">
        <v>257</v>
      </c>
      <c r="H337" s="281">
        <v>0.029999999999999999</v>
      </c>
      <c r="I337" s="282"/>
      <c r="J337" s="283">
        <f>ROUND(I337*H337,2)</f>
        <v>0</v>
      </c>
      <c r="K337" s="279" t="s">
        <v>197</v>
      </c>
      <c r="L337" s="284"/>
      <c r="M337" s="285" t="s">
        <v>19</v>
      </c>
      <c r="N337" s="286" t="s">
        <v>40</v>
      </c>
      <c r="O337" s="86"/>
      <c r="P337" s="229">
        <f>O337*H337</f>
        <v>0</v>
      </c>
      <c r="Q337" s="229">
        <v>1</v>
      </c>
      <c r="R337" s="229">
        <f>Q337*H337</f>
        <v>0.029999999999999999</v>
      </c>
      <c r="S337" s="229">
        <v>0</v>
      </c>
      <c r="T337" s="230">
        <f>S337*H337</f>
        <v>0</v>
      </c>
      <c r="U337" s="40"/>
      <c r="V337" s="40"/>
      <c r="W337" s="40"/>
      <c r="X337" s="40"/>
      <c r="Y337" s="40"/>
      <c r="Z337" s="40"/>
      <c r="AA337" s="40"/>
      <c r="AB337" s="40"/>
      <c r="AC337" s="40"/>
      <c r="AD337" s="40"/>
      <c r="AE337" s="40"/>
      <c r="AR337" s="231" t="s">
        <v>238</v>
      </c>
      <c r="AT337" s="231" t="s">
        <v>379</v>
      </c>
      <c r="AU337" s="231" t="s">
        <v>79</v>
      </c>
      <c r="AY337" s="19" t="s">
        <v>141</v>
      </c>
      <c r="BE337" s="232">
        <f>IF(N337="základní",J337,0)</f>
        <v>0</v>
      </c>
      <c r="BF337" s="232">
        <f>IF(N337="snížená",J337,0)</f>
        <v>0</v>
      </c>
      <c r="BG337" s="232">
        <f>IF(N337="zákl. přenesená",J337,0)</f>
        <v>0</v>
      </c>
      <c r="BH337" s="232">
        <f>IF(N337="sníž. přenesená",J337,0)</f>
        <v>0</v>
      </c>
      <c r="BI337" s="232">
        <f>IF(N337="nulová",J337,0)</f>
        <v>0</v>
      </c>
      <c r="BJ337" s="19" t="s">
        <v>77</v>
      </c>
      <c r="BK337" s="232">
        <f>ROUND(I337*H337,2)</f>
        <v>0</v>
      </c>
      <c r="BL337" s="19" t="s">
        <v>161</v>
      </c>
      <c r="BM337" s="231" t="s">
        <v>896</v>
      </c>
    </row>
    <row r="338" s="13" customFormat="1">
      <c r="A338" s="13"/>
      <c r="B338" s="233"/>
      <c r="C338" s="234"/>
      <c r="D338" s="235" t="s">
        <v>170</v>
      </c>
      <c r="E338" s="236" t="s">
        <v>19</v>
      </c>
      <c r="F338" s="237" t="s">
        <v>897</v>
      </c>
      <c r="G338" s="234"/>
      <c r="H338" s="238">
        <v>0.029999999999999999</v>
      </c>
      <c r="I338" s="239"/>
      <c r="J338" s="234"/>
      <c r="K338" s="234"/>
      <c r="L338" s="240"/>
      <c r="M338" s="241"/>
      <c r="N338" s="242"/>
      <c r="O338" s="242"/>
      <c r="P338" s="242"/>
      <c r="Q338" s="242"/>
      <c r="R338" s="242"/>
      <c r="S338" s="242"/>
      <c r="T338" s="243"/>
      <c r="U338" s="13"/>
      <c r="V338" s="13"/>
      <c r="W338" s="13"/>
      <c r="X338" s="13"/>
      <c r="Y338" s="13"/>
      <c r="Z338" s="13"/>
      <c r="AA338" s="13"/>
      <c r="AB338" s="13"/>
      <c r="AC338" s="13"/>
      <c r="AD338" s="13"/>
      <c r="AE338" s="13"/>
      <c r="AT338" s="244" t="s">
        <v>170</v>
      </c>
      <c r="AU338" s="244" t="s">
        <v>79</v>
      </c>
      <c r="AV338" s="13" t="s">
        <v>79</v>
      </c>
      <c r="AW338" s="13" t="s">
        <v>31</v>
      </c>
      <c r="AX338" s="13" t="s">
        <v>77</v>
      </c>
      <c r="AY338" s="244" t="s">
        <v>141</v>
      </c>
    </row>
    <row r="339" s="2" customFormat="1" ht="24" customHeight="1">
      <c r="A339" s="40"/>
      <c r="B339" s="41"/>
      <c r="C339" s="220" t="s">
        <v>898</v>
      </c>
      <c r="D339" s="220" t="s">
        <v>144</v>
      </c>
      <c r="E339" s="221" t="s">
        <v>899</v>
      </c>
      <c r="F339" s="222" t="s">
        <v>900</v>
      </c>
      <c r="G339" s="223" t="s">
        <v>295</v>
      </c>
      <c r="H339" s="224">
        <v>170</v>
      </c>
      <c r="I339" s="225"/>
      <c r="J339" s="226">
        <f>ROUND(I339*H339,2)</f>
        <v>0</v>
      </c>
      <c r="K339" s="222" t="s">
        <v>197</v>
      </c>
      <c r="L339" s="46"/>
      <c r="M339" s="227" t="s">
        <v>19</v>
      </c>
      <c r="N339" s="228" t="s">
        <v>40</v>
      </c>
      <c r="O339" s="86"/>
      <c r="P339" s="229">
        <f>O339*H339</f>
        <v>0</v>
      </c>
      <c r="Q339" s="229">
        <v>0.00046999999999999999</v>
      </c>
      <c r="R339" s="229">
        <f>Q339*H339</f>
        <v>0.079899999999999999</v>
      </c>
      <c r="S339" s="229">
        <v>0.001</v>
      </c>
      <c r="T339" s="230">
        <f>S339*H339</f>
        <v>0.17000000000000001</v>
      </c>
      <c r="U339" s="40"/>
      <c r="V339" s="40"/>
      <c r="W339" s="40"/>
      <c r="X339" s="40"/>
      <c r="Y339" s="40"/>
      <c r="Z339" s="40"/>
      <c r="AA339" s="40"/>
      <c r="AB339" s="40"/>
      <c r="AC339" s="40"/>
      <c r="AD339" s="40"/>
      <c r="AE339" s="40"/>
      <c r="AR339" s="231" t="s">
        <v>161</v>
      </c>
      <c r="AT339" s="231" t="s">
        <v>144</v>
      </c>
      <c r="AU339" s="231" t="s">
        <v>79</v>
      </c>
      <c r="AY339" s="19" t="s">
        <v>141</v>
      </c>
      <c r="BE339" s="232">
        <f>IF(N339="základní",J339,0)</f>
        <v>0</v>
      </c>
      <c r="BF339" s="232">
        <f>IF(N339="snížená",J339,0)</f>
        <v>0</v>
      </c>
      <c r="BG339" s="232">
        <f>IF(N339="zákl. přenesená",J339,0)</f>
        <v>0</v>
      </c>
      <c r="BH339" s="232">
        <f>IF(N339="sníž. přenesená",J339,0)</f>
        <v>0</v>
      </c>
      <c r="BI339" s="232">
        <f>IF(N339="nulová",J339,0)</f>
        <v>0</v>
      </c>
      <c r="BJ339" s="19" t="s">
        <v>77</v>
      </c>
      <c r="BK339" s="232">
        <f>ROUND(I339*H339,2)</f>
        <v>0</v>
      </c>
      <c r="BL339" s="19" t="s">
        <v>161</v>
      </c>
      <c r="BM339" s="231" t="s">
        <v>901</v>
      </c>
    </row>
    <row r="340" s="2" customFormat="1">
      <c r="A340" s="40"/>
      <c r="B340" s="41"/>
      <c r="C340" s="42"/>
      <c r="D340" s="235" t="s">
        <v>199</v>
      </c>
      <c r="E340" s="42"/>
      <c r="F340" s="250" t="s">
        <v>891</v>
      </c>
      <c r="G340" s="42"/>
      <c r="H340" s="42"/>
      <c r="I340" s="138"/>
      <c r="J340" s="42"/>
      <c r="K340" s="42"/>
      <c r="L340" s="46"/>
      <c r="M340" s="251"/>
      <c r="N340" s="252"/>
      <c r="O340" s="86"/>
      <c r="P340" s="86"/>
      <c r="Q340" s="86"/>
      <c r="R340" s="86"/>
      <c r="S340" s="86"/>
      <c r="T340" s="87"/>
      <c r="U340" s="40"/>
      <c r="V340" s="40"/>
      <c r="W340" s="40"/>
      <c r="X340" s="40"/>
      <c r="Y340" s="40"/>
      <c r="Z340" s="40"/>
      <c r="AA340" s="40"/>
      <c r="AB340" s="40"/>
      <c r="AC340" s="40"/>
      <c r="AD340" s="40"/>
      <c r="AE340" s="40"/>
      <c r="AT340" s="19" t="s">
        <v>199</v>
      </c>
      <c r="AU340" s="19" t="s">
        <v>79</v>
      </c>
    </row>
    <row r="341" s="13" customFormat="1">
      <c r="A341" s="13"/>
      <c r="B341" s="233"/>
      <c r="C341" s="234"/>
      <c r="D341" s="235" t="s">
        <v>170</v>
      </c>
      <c r="E341" s="236" t="s">
        <v>19</v>
      </c>
      <c r="F341" s="237" t="s">
        <v>902</v>
      </c>
      <c r="G341" s="234"/>
      <c r="H341" s="238">
        <v>219</v>
      </c>
      <c r="I341" s="239"/>
      <c r="J341" s="234"/>
      <c r="K341" s="234"/>
      <c r="L341" s="240"/>
      <c r="M341" s="241"/>
      <c r="N341" s="242"/>
      <c r="O341" s="242"/>
      <c r="P341" s="242"/>
      <c r="Q341" s="242"/>
      <c r="R341" s="242"/>
      <c r="S341" s="242"/>
      <c r="T341" s="243"/>
      <c r="U341" s="13"/>
      <c r="V341" s="13"/>
      <c r="W341" s="13"/>
      <c r="X341" s="13"/>
      <c r="Y341" s="13"/>
      <c r="Z341" s="13"/>
      <c r="AA341" s="13"/>
      <c r="AB341" s="13"/>
      <c r="AC341" s="13"/>
      <c r="AD341" s="13"/>
      <c r="AE341" s="13"/>
      <c r="AT341" s="244" t="s">
        <v>170</v>
      </c>
      <c r="AU341" s="244" t="s">
        <v>79</v>
      </c>
      <c r="AV341" s="13" t="s">
        <v>79</v>
      </c>
      <c r="AW341" s="13" t="s">
        <v>31</v>
      </c>
      <c r="AX341" s="13" t="s">
        <v>69</v>
      </c>
      <c r="AY341" s="244" t="s">
        <v>141</v>
      </c>
    </row>
    <row r="342" s="13" customFormat="1">
      <c r="A342" s="13"/>
      <c r="B342" s="233"/>
      <c r="C342" s="234"/>
      <c r="D342" s="235" t="s">
        <v>170</v>
      </c>
      <c r="E342" s="236" t="s">
        <v>19</v>
      </c>
      <c r="F342" s="237" t="s">
        <v>903</v>
      </c>
      <c r="G342" s="234"/>
      <c r="H342" s="238">
        <v>132</v>
      </c>
      <c r="I342" s="239"/>
      <c r="J342" s="234"/>
      <c r="K342" s="234"/>
      <c r="L342" s="240"/>
      <c r="M342" s="241"/>
      <c r="N342" s="242"/>
      <c r="O342" s="242"/>
      <c r="P342" s="242"/>
      <c r="Q342" s="242"/>
      <c r="R342" s="242"/>
      <c r="S342" s="242"/>
      <c r="T342" s="243"/>
      <c r="U342" s="13"/>
      <c r="V342" s="13"/>
      <c r="W342" s="13"/>
      <c r="X342" s="13"/>
      <c r="Y342" s="13"/>
      <c r="Z342" s="13"/>
      <c r="AA342" s="13"/>
      <c r="AB342" s="13"/>
      <c r="AC342" s="13"/>
      <c r="AD342" s="13"/>
      <c r="AE342" s="13"/>
      <c r="AT342" s="244" t="s">
        <v>170</v>
      </c>
      <c r="AU342" s="244" t="s">
        <v>79</v>
      </c>
      <c r="AV342" s="13" t="s">
        <v>79</v>
      </c>
      <c r="AW342" s="13" t="s">
        <v>31</v>
      </c>
      <c r="AX342" s="13" t="s">
        <v>69</v>
      </c>
      <c r="AY342" s="244" t="s">
        <v>141</v>
      </c>
    </row>
    <row r="343" s="13" customFormat="1">
      <c r="A343" s="13"/>
      <c r="B343" s="233"/>
      <c r="C343" s="234"/>
      <c r="D343" s="235" t="s">
        <v>170</v>
      </c>
      <c r="E343" s="236" t="s">
        <v>19</v>
      </c>
      <c r="F343" s="237" t="s">
        <v>904</v>
      </c>
      <c r="G343" s="234"/>
      <c r="H343" s="238">
        <v>93</v>
      </c>
      <c r="I343" s="239"/>
      <c r="J343" s="234"/>
      <c r="K343" s="234"/>
      <c r="L343" s="240"/>
      <c r="M343" s="241"/>
      <c r="N343" s="242"/>
      <c r="O343" s="242"/>
      <c r="P343" s="242"/>
      <c r="Q343" s="242"/>
      <c r="R343" s="242"/>
      <c r="S343" s="242"/>
      <c r="T343" s="243"/>
      <c r="U343" s="13"/>
      <c r="V343" s="13"/>
      <c r="W343" s="13"/>
      <c r="X343" s="13"/>
      <c r="Y343" s="13"/>
      <c r="Z343" s="13"/>
      <c r="AA343" s="13"/>
      <c r="AB343" s="13"/>
      <c r="AC343" s="13"/>
      <c r="AD343" s="13"/>
      <c r="AE343" s="13"/>
      <c r="AT343" s="244" t="s">
        <v>170</v>
      </c>
      <c r="AU343" s="244" t="s">
        <v>79</v>
      </c>
      <c r="AV343" s="13" t="s">
        <v>79</v>
      </c>
      <c r="AW343" s="13" t="s">
        <v>31</v>
      </c>
      <c r="AX343" s="13" t="s">
        <v>69</v>
      </c>
      <c r="AY343" s="244" t="s">
        <v>141</v>
      </c>
    </row>
    <row r="344" s="13" customFormat="1">
      <c r="A344" s="13"/>
      <c r="B344" s="233"/>
      <c r="C344" s="234"/>
      <c r="D344" s="235" t="s">
        <v>170</v>
      </c>
      <c r="E344" s="236" t="s">
        <v>19</v>
      </c>
      <c r="F344" s="237" t="s">
        <v>905</v>
      </c>
      <c r="G344" s="234"/>
      <c r="H344" s="238">
        <v>56</v>
      </c>
      <c r="I344" s="239"/>
      <c r="J344" s="234"/>
      <c r="K344" s="234"/>
      <c r="L344" s="240"/>
      <c r="M344" s="241"/>
      <c r="N344" s="242"/>
      <c r="O344" s="242"/>
      <c r="P344" s="242"/>
      <c r="Q344" s="242"/>
      <c r="R344" s="242"/>
      <c r="S344" s="242"/>
      <c r="T344" s="243"/>
      <c r="U344" s="13"/>
      <c r="V344" s="13"/>
      <c r="W344" s="13"/>
      <c r="X344" s="13"/>
      <c r="Y344" s="13"/>
      <c r="Z344" s="13"/>
      <c r="AA344" s="13"/>
      <c r="AB344" s="13"/>
      <c r="AC344" s="13"/>
      <c r="AD344" s="13"/>
      <c r="AE344" s="13"/>
      <c r="AT344" s="244" t="s">
        <v>170</v>
      </c>
      <c r="AU344" s="244" t="s">
        <v>79</v>
      </c>
      <c r="AV344" s="13" t="s">
        <v>79</v>
      </c>
      <c r="AW344" s="13" t="s">
        <v>31</v>
      </c>
      <c r="AX344" s="13" t="s">
        <v>69</v>
      </c>
      <c r="AY344" s="244" t="s">
        <v>141</v>
      </c>
    </row>
    <row r="345" s="13" customFormat="1">
      <c r="A345" s="13"/>
      <c r="B345" s="233"/>
      <c r="C345" s="234"/>
      <c r="D345" s="235" t="s">
        <v>170</v>
      </c>
      <c r="E345" s="236" t="s">
        <v>19</v>
      </c>
      <c r="F345" s="237" t="s">
        <v>906</v>
      </c>
      <c r="G345" s="234"/>
      <c r="H345" s="238">
        <v>180</v>
      </c>
      <c r="I345" s="239"/>
      <c r="J345" s="234"/>
      <c r="K345" s="234"/>
      <c r="L345" s="240"/>
      <c r="M345" s="241"/>
      <c r="N345" s="242"/>
      <c r="O345" s="242"/>
      <c r="P345" s="242"/>
      <c r="Q345" s="242"/>
      <c r="R345" s="242"/>
      <c r="S345" s="242"/>
      <c r="T345" s="243"/>
      <c r="U345" s="13"/>
      <c r="V345" s="13"/>
      <c r="W345" s="13"/>
      <c r="X345" s="13"/>
      <c r="Y345" s="13"/>
      <c r="Z345" s="13"/>
      <c r="AA345" s="13"/>
      <c r="AB345" s="13"/>
      <c r="AC345" s="13"/>
      <c r="AD345" s="13"/>
      <c r="AE345" s="13"/>
      <c r="AT345" s="244" t="s">
        <v>170</v>
      </c>
      <c r="AU345" s="244" t="s">
        <v>79</v>
      </c>
      <c r="AV345" s="13" t="s">
        <v>79</v>
      </c>
      <c r="AW345" s="13" t="s">
        <v>31</v>
      </c>
      <c r="AX345" s="13" t="s">
        <v>69</v>
      </c>
      <c r="AY345" s="244" t="s">
        <v>141</v>
      </c>
    </row>
    <row r="346" s="16" customFormat="1">
      <c r="A346" s="16"/>
      <c r="B346" s="292"/>
      <c r="C346" s="293"/>
      <c r="D346" s="235" t="s">
        <v>170</v>
      </c>
      <c r="E346" s="294" t="s">
        <v>19</v>
      </c>
      <c r="F346" s="295" t="s">
        <v>907</v>
      </c>
      <c r="G346" s="293"/>
      <c r="H346" s="296">
        <v>680</v>
      </c>
      <c r="I346" s="297"/>
      <c r="J346" s="293"/>
      <c r="K346" s="293"/>
      <c r="L346" s="298"/>
      <c r="M346" s="299"/>
      <c r="N346" s="300"/>
      <c r="O346" s="300"/>
      <c r="P346" s="300"/>
      <c r="Q346" s="300"/>
      <c r="R346" s="300"/>
      <c r="S346" s="300"/>
      <c r="T346" s="301"/>
      <c r="U346" s="16"/>
      <c r="V346" s="16"/>
      <c r="W346" s="16"/>
      <c r="X346" s="16"/>
      <c r="Y346" s="16"/>
      <c r="Z346" s="16"/>
      <c r="AA346" s="16"/>
      <c r="AB346" s="16"/>
      <c r="AC346" s="16"/>
      <c r="AD346" s="16"/>
      <c r="AE346" s="16"/>
      <c r="AT346" s="302" t="s">
        <v>170</v>
      </c>
      <c r="AU346" s="302" t="s">
        <v>79</v>
      </c>
      <c r="AV346" s="16" t="s">
        <v>155</v>
      </c>
      <c r="AW346" s="16" t="s">
        <v>31</v>
      </c>
      <c r="AX346" s="16" t="s">
        <v>69</v>
      </c>
      <c r="AY346" s="302" t="s">
        <v>141</v>
      </c>
    </row>
    <row r="347" s="13" customFormat="1">
      <c r="A347" s="13"/>
      <c r="B347" s="233"/>
      <c r="C347" s="234"/>
      <c r="D347" s="235" t="s">
        <v>170</v>
      </c>
      <c r="E347" s="236" t="s">
        <v>19</v>
      </c>
      <c r="F347" s="237" t="s">
        <v>908</v>
      </c>
      <c r="G347" s="234"/>
      <c r="H347" s="238">
        <v>170</v>
      </c>
      <c r="I347" s="239"/>
      <c r="J347" s="234"/>
      <c r="K347" s="234"/>
      <c r="L347" s="240"/>
      <c r="M347" s="241"/>
      <c r="N347" s="242"/>
      <c r="O347" s="242"/>
      <c r="P347" s="242"/>
      <c r="Q347" s="242"/>
      <c r="R347" s="242"/>
      <c r="S347" s="242"/>
      <c r="T347" s="243"/>
      <c r="U347" s="13"/>
      <c r="V347" s="13"/>
      <c r="W347" s="13"/>
      <c r="X347" s="13"/>
      <c r="Y347" s="13"/>
      <c r="Z347" s="13"/>
      <c r="AA347" s="13"/>
      <c r="AB347" s="13"/>
      <c r="AC347" s="13"/>
      <c r="AD347" s="13"/>
      <c r="AE347" s="13"/>
      <c r="AT347" s="244" t="s">
        <v>170</v>
      </c>
      <c r="AU347" s="244" t="s">
        <v>79</v>
      </c>
      <c r="AV347" s="13" t="s">
        <v>79</v>
      </c>
      <c r="AW347" s="13" t="s">
        <v>31</v>
      </c>
      <c r="AX347" s="13" t="s">
        <v>77</v>
      </c>
      <c r="AY347" s="244" t="s">
        <v>141</v>
      </c>
    </row>
    <row r="348" s="2" customFormat="1" ht="16.5" customHeight="1">
      <c r="A348" s="40"/>
      <c r="B348" s="41"/>
      <c r="C348" s="277" t="s">
        <v>909</v>
      </c>
      <c r="D348" s="277" t="s">
        <v>379</v>
      </c>
      <c r="E348" s="278" t="s">
        <v>910</v>
      </c>
      <c r="F348" s="279" t="s">
        <v>911</v>
      </c>
      <c r="G348" s="280" t="s">
        <v>257</v>
      </c>
      <c r="H348" s="281">
        <v>0.26900000000000002</v>
      </c>
      <c r="I348" s="282"/>
      <c r="J348" s="283">
        <f>ROUND(I348*H348,2)</f>
        <v>0</v>
      </c>
      <c r="K348" s="279" t="s">
        <v>197</v>
      </c>
      <c r="L348" s="284"/>
      <c r="M348" s="285" t="s">
        <v>19</v>
      </c>
      <c r="N348" s="286" t="s">
        <v>40</v>
      </c>
      <c r="O348" s="86"/>
      <c r="P348" s="229">
        <f>O348*H348</f>
        <v>0</v>
      </c>
      <c r="Q348" s="229">
        <v>1</v>
      </c>
      <c r="R348" s="229">
        <f>Q348*H348</f>
        <v>0.26900000000000002</v>
      </c>
      <c r="S348" s="229">
        <v>0</v>
      </c>
      <c r="T348" s="230">
        <f>S348*H348</f>
        <v>0</v>
      </c>
      <c r="U348" s="40"/>
      <c r="V348" s="40"/>
      <c r="W348" s="40"/>
      <c r="X348" s="40"/>
      <c r="Y348" s="40"/>
      <c r="Z348" s="40"/>
      <c r="AA348" s="40"/>
      <c r="AB348" s="40"/>
      <c r="AC348" s="40"/>
      <c r="AD348" s="40"/>
      <c r="AE348" s="40"/>
      <c r="AR348" s="231" t="s">
        <v>238</v>
      </c>
      <c r="AT348" s="231" t="s">
        <v>379</v>
      </c>
      <c r="AU348" s="231" t="s">
        <v>79</v>
      </c>
      <c r="AY348" s="19" t="s">
        <v>141</v>
      </c>
      <c r="BE348" s="232">
        <f>IF(N348="základní",J348,0)</f>
        <v>0</v>
      </c>
      <c r="BF348" s="232">
        <f>IF(N348="snížená",J348,0)</f>
        <v>0</v>
      </c>
      <c r="BG348" s="232">
        <f>IF(N348="zákl. přenesená",J348,0)</f>
        <v>0</v>
      </c>
      <c r="BH348" s="232">
        <f>IF(N348="sníž. přenesená",J348,0)</f>
        <v>0</v>
      </c>
      <c r="BI348" s="232">
        <f>IF(N348="nulová",J348,0)</f>
        <v>0</v>
      </c>
      <c r="BJ348" s="19" t="s">
        <v>77</v>
      </c>
      <c r="BK348" s="232">
        <f>ROUND(I348*H348,2)</f>
        <v>0</v>
      </c>
      <c r="BL348" s="19" t="s">
        <v>161</v>
      </c>
      <c r="BM348" s="231" t="s">
        <v>912</v>
      </c>
    </row>
    <row r="349" s="13" customFormat="1">
      <c r="A349" s="13"/>
      <c r="B349" s="233"/>
      <c r="C349" s="234"/>
      <c r="D349" s="235" t="s">
        <v>170</v>
      </c>
      <c r="E349" s="236" t="s">
        <v>19</v>
      </c>
      <c r="F349" s="237" t="s">
        <v>913</v>
      </c>
      <c r="G349" s="234"/>
      <c r="H349" s="238">
        <v>0.26900000000000002</v>
      </c>
      <c r="I349" s="239"/>
      <c r="J349" s="234"/>
      <c r="K349" s="234"/>
      <c r="L349" s="240"/>
      <c r="M349" s="241"/>
      <c r="N349" s="242"/>
      <c r="O349" s="242"/>
      <c r="P349" s="242"/>
      <c r="Q349" s="242"/>
      <c r="R349" s="242"/>
      <c r="S349" s="242"/>
      <c r="T349" s="243"/>
      <c r="U349" s="13"/>
      <c r="V349" s="13"/>
      <c r="W349" s="13"/>
      <c r="X349" s="13"/>
      <c r="Y349" s="13"/>
      <c r="Z349" s="13"/>
      <c r="AA349" s="13"/>
      <c r="AB349" s="13"/>
      <c r="AC349" s="13"/>
      <c r="AD349" s="13"/>
      <c r="AE349" s="13"/>
      <c r="AT349" s="244" t="s">
        <v>170</v>
      </c>
      <c r="AU349" s="244" t="s">
        <v>79</v>
      </c>
      <c r="AV349" s="13" t="s">
        <v>79</v>
      </c>
      <c r="AW349" s="13" t="s">
        <v>31</v>
      </c>
      <c r="AX349" s="13" t="s">
        <v>77</v>
      </c>
      <c r="AY349" s="244" t="s">
        <v>141</v>
      </c>
    </row>
    <row r="350" s="12" customFormat="1" ht="22.8" customHeight="1">
      <c r="A350" s="12"/>
      <c r="B350" s="204"/>
      <c r="C350" s="205"/>
      <c r="D350" s="206" t="s">
        <v>68</v>
      </c>
      <c r="E350" s="218" t="s">
        <v>316</v>
      </c>
      <c r="F350" s="218" t="s">
        <v>317</v>
      </c>
      <c r="G350" s="205"/>
      <c r="H350" s="205"/>
      <c r="I350" s="208"/>
      <c r="J350" s="219">
        <f>BK350</f>
        <v>0</v>
      </c>
      <c r="K350" s="205"/>
      <c r="L350" s="210"/>
      <c r="M350" s="211"/>
      <c r="N350" s="212"/>
      <c r="O350" s="212"/>
      <c r="P350" s="213">
        <f>SUM(P351:P357)</f>
        <v>0</v>
      </c>
      <c r="Q350" s="212"/>
      <c r="R350" s="213">
        <f>SUM(R351:R357)</f>
        <v>0</v>
      </c>
      <c r="S350" s="212"/>
      <c r="T350" s="214">
        <f>SUM(T351:T357)</f>
        <v>0</v>
      </c>
      <c r="U350" s="12"/>
      <c r="V350" s="12"/>
      <c r="W350" s="12"/>
      <c r="X350" s="12"/>
      <c r="Y350" s="12"/>
      <c r="Z350" s="12"/>
      <c r="AA350" s="12"/>
      <c r="AB350" s="12"/>
      <c r="AC350" s="12"/>
      <c r="AD350" s="12"/>
      <c r="AE350" s="12"/>
      <c r="AR350" s="215" t="s">
        <v>77</v>
      </c>
      <c r="AT350" s="216" t="s">
        <v>68</v>
      </c>
      <c r="AU350" s="216" t="s">
        <v>77</v>
      </c>
      <c r="AY350" s="215" t="s">
        <v>141</v>
      </c>
      <c r="BK350" s="217">
        <f>SUM(BK351:BK357)</f>
        <v>0</v>
      </c>
    </row>
    <row r="351" s="2" customFormat="1" ht="24" customHeight="1">
      <c r="A351" s="40"/>
      <c r="B351" s="41"/>
      <c r="C351" s="220" t="s">
        <v>914</v>
      </c>
      <c r="D351" s="220" t="s">
        <v>144</v>
      </c>
      <c r="E351" s="221" t="s">
        <v>915</v>
      </c>
      <c r="F351" s="222" t="s">
        <v>916</v>
      </c>
      <c r="G351" s="223" t="s">
        <v>257</v>
      </c>
      <c r="H351" s="224">
        <v>0.17000000000000001</v>
      </c>
      <c r="I351" s="225"/>
      <c r="J351" s="226">
        <f>ROUND(I351*H351,2)</f>
        <v>0</v>
      </c>
      <c r="K351" s="222" t="s">
        <v>197</v>
      </c>
      <c r="L351" s="46"/>
      <c r="M351" s="227" t="s">
        <v>19</v>
      </c>
      <c r="N351" s="228" t="s">
        <v>40</v>
      </c>
      <c r="O351" s="86"/>
      <c r="P351" s="229">
        <f>O351*H351</f>
        <v>0</v>
      </c>
      <c r="Q351" s="229">
        <v>0</v>
      </c>
      <c r="R351" s="229">
        <f>Q351*H351</f>
        <v>0</v>
      </c>
      <c r="S351" s="229">
        <v>0</v>
      </c>
      <c r="T351" s="230">
        <f>S351*H351</f>
        <v>0</v>
      </c>
      <c r="U351" s="40"/>
      <c r="V351" s="40"/>
      <c r="W351" s="40"/>
      <c r="X351" s="40"/>
      <c r="Y351" s="40"/>
      <c r="Z351" s="40"/>
      <c r="AA351" s="40"/>
      <c r="AB351" s="40"/>
      <c r="AC351" s="40"/>
      <c r="AD351" s="40"/>
      <c r="AE351" s="40"/>
      <c r="AR351" s="231" t="s">
        <v>161</v>
      </c>
      <c r="AT351" s="231" t="s">
        <v>144</v>
      </c>
      <c r="AU351" s="231" t="s">
        <v>79</v>
      </c>
      <c r="AY351" s="19" t="s">
        <v>141</v>
      </c>
      <c r="BE351" s="232">
        <f>IF(N351="základní",J351,0)</f>
        <v>0</v>
      </c>
      <c r="BF351" s="232">
        <f>IF(N351="snížená",J351,0)</f>
        <v>0</v>
      </c>
      <c r="BG351" s="232">
        <f>IF(N351="zákl. přenesená",J351,0)</f>
        <v>0</v>
      </c>
      <c r="BH351" s="232">
        <f>IF(N351="sníž. přenesená",J351,0)</f>
        <v>0</v>
      </c>
      <c r="BI351" s="232">
        <f>IF(N351="nulová",J351,0)</f>
        <v>0</v>
      </c>
      <c r="BJ351" s="19" t="s">
        <v>77</v>
      </c>
      <c r="BK351" s="232">
        <f>ROUND(I351*H351,2)</f>
        <v>0</v>
      </c>
      <c r="BL351" s="19" t="s">
        <v>161</v>
      </c>
      <c r="BM351" s="231" t="s">
        <v>917</v>
      </c>
    </row>
    <row r="352" s="2" customFormat="1">
      <c r="A352" s="40"/>
      <c r="B352" s="41"/>
      <c r="C352" s="42"/>
      <c r="D352" s="235" t="s">
        <v>199</v>
      </c>
      <c r="E352" s="42"/>
      <c r="F352" s="250" t="s">
        <v>918</v>
      </c>
      <c r="G352" s="42"/>
      <c r="H352" s="42"/>
      <c r="I352" s="138"/>
      <c r="J352" s="42"/>
      <c r="K352" s="42"/>
      <c r="L352" s="46"/>
      <c r="M352" s="251"/>
      <c r="N352" s="252"/>
      <c r="O352" s="86"/>
      <c r="P352" s="86"/>
      <c r="Q352" s="86"/>
      <c r="R352" s="86"/>
      <c r="S352" s="86"/>
      <c r="T352" s="87"/>
      <c r="U352" s="40"/>
      <c r="V352" s="40"/>
      <c r="W352" s="40"/>
      <c r="X352" s="40"/>
      <c r="Y352" s="40"/>
      <c r="Z352" s="40"/>
      <c r="AA352" s="40"/>
      <c r="AB352" s="40"/>
      <c r="AC352" s="40"/>
      <c r="AD352" s="40"/>
      <c r="AE352" s="40"/>
      <c r="AT352" s="19" t="s">
        <v>199</v>
      </c>
      <c r="AU352" s="19" t="s">
        <v>79</v>
      </c>
    </row>
    <row r="353" s="2" customFormat="1" ht="16.5" customHeight="1">
      <c r="A353" s="40"/>
      <c r="B353" s="41"/>
      <c r="C353" s="220" t="s">
        <v>919</v>
      </c>
      <c r="D353" s="220" t="s">
        <v>144</v>
      </c>
      <c r="E353" s="221" t="s">
        <v>319</v>
      </c>
      <c r="F353" s="222" t="s">
        <v>320</v>
      </c>
      <c r="G353" s="223" t="s">
        <v>257</v>
      </c>
      <c r="H353" s="224">
        <v>0.17000000000000001</v>
      </c>
      <c r="I353" s="225"/>
      <c r="J353" s="226">
        <f>ROUND(I353*H353,2)</f>
        <v>0</v>
      </c>
      <c r="K353" s="222" t="s">
        <v>197</v>
      </c>
      <c r="L353" s="46"/>
      <c r="M353" s="227" t="s">
        <v>19</v>
      </c>
      <c r="N353" s="228" t="s">
        <v>40</v>
      </c>
      <c r="O353" s="86"/>
      <c r="P353" s="229">
        <f>O353*H353</f>
        <v>0</v>
      </c>
      <c r="Q353" s="229">
        <v>0</v>
      </c>
      <c r="R353" s="229">
        <f>Q353*H353</f>
        <v>0</v>
      </c>
      <c r="S353" s="229">
        <v>0</v>
      </c>
      <c r="T353" s="230">
        <f>S353*H353</f>
        <v>0</v>
      </c>
      <c r="U353" s="40"/>
      <c r="V353" s="40"/>
      <c r="W353" s="40"/>
      <c r="X353" s="40"/>
      <c r="Y353" s="40"/>
      <c r="Z353" s="40"/>
      <c r="AA353" s="40"/>
      <c r="AB353" s="40"/>
      <c r="AC353" s="40"/>
      <c r="AD353" s="40"/>
      <c r="AE353" s="40"/>
      <c r="AR353" s="231" t="s">
        <v>161</v>
      </c>
      <c r="AT353" s="231" t="s">
        <v>144</v>
      </c>
      <c r="AU353" s="231" t="s">
        <v>79</v>
      </c>
      <c r="AY353" s="19" t="s">
        <v>141</v>
      </c>
      <c r="BE353" s="232">
        <f>IF(N353="základní",J353,0)</f>
        <v>0</v>
      </c>
      <c r="BF353" s="232">
        <f>IF(N353="snížená",J353,0)</f>
        <v>0</v>
      </c>
      <c r="BG353" s="232">
        <f>IF(N353="zákl. přenesená",J353,0)</f>
        <v>0</v>
      </c>
      <c r="BH353" s="232">
        <f>IF(N353="sníž. přenesená",J353,0)</f>
        <v>0</v>
      </c>
      <c r="BI353" s="232">
        <f>IF(N353="nulová",J353,0)</f>
        <v>0</v>
      </c>
      <c r="BJ353" s="19" t="s">
        <v>77</v>
      </c>
      <c r="BK353" s="232">
        <f>ROUND(I353*H353,2)</f>
        <v>0</v>
      </c>
      <c r="BL353" s="19" t="s">
        <v>161</v>
      </c>
      <c r="BM353" s="231" t="s">
        <v>920</v>
      </c>
    </row>
    <row r="354" s="2" customFormat="1">
      <c r="A354" s="40"/>
      <c r="B354" s="41"/>
      <c r="C354" s="42"/>
      <c r="D354" s="235" t="s">
        <v>199</v>
      </c>
      <c r="E354" s="42"/>
      <c r="F354" s="250" t="s">
        <v>322</v>
      </c>
      <c r="G354" s="42"/>
      <c r="H354" s="42"/>
      <c r="I354" s="138"/>
      <c r="J354" s="42"/>
      <c r="K354" s="42"/>
      <c r="L354" s="46"/>
      <c r="M354" s="251"/>
      <c r="N354" s="252"/>
      <c r="O354" s="86"/>
      <c r="P354" s="86"/>
      <c r="Q354" s="86"/>
      <c r="R354" s="86"/>
      <c r="S354" s="86"/>
      <c r="T354" s="87"/>
      <c r="U354" s="40"/>
      <c r="V354" s="40"/>
      <c r="W354" s="40"/>
      <c r="X354" s="40"/>
      <c r="Y354" s="40"/>
      <c r="Z354" s="40"/>
      <c r="AA354" s="40"/>
      <c r="AB354" s="40"/>
      <c r="AC354" s="40"/>
      <c r="AD354" s="40"/>
      <c r="AE354" s="40"/>
      <c r="AT354" s="19" t="s">
        <v>199</v>
      </c>
      <c r="AU354" s="19" t="s">
        <v>79</v>
      </c>
    </row>
    <row r="355" s="2" customFormat="1" ht="24" customHeight="1">
      <c r="A355" s="40"/>
      <c r="B355" s="41"/>
      <c r="C355" s="220" t="s">
        <v>547</v>
      </c>
      <c r="D355" s="220" t="s">
        <v>144</v>
      </c>
      <c r="E355" s="221" t="s">
        <v>325</v>
      </c>
      <c r="F355" s="222" t="s">
        <v>326</v>
      </c>
      <c r="G355" s="223" t="s">
        <v>257</v>
      </c>
      <c r="H355" s="224">
        <v>2.3799999999999999</v>
      </c>
      <c r="I355" s="225"/>
      <c r="J355" s="226">
        <f>ROUND(I355*H355,2)</f>
        <v>0</v>
      </c>
      <c r="K355" s="222" t="s">
        <v>197</v>
      </c>
      <c r="L355" s="46"/>
      <c r="M355" s="227" t="s">
        <v>19</v>
      </c>
      <c r="N355" s="228" t="s">
        <v>40</v>
      </c>
      <c r="O355" s="86"/>
      <c r="P355" s="229">
        <f>O355*H355</f>
        <v>0</v>
      </c>
      <c r="Q355" s="229">
        <v>0</v>
      </c>
      <c r="R355" s="229">
        <f>Q355*H355</f>
        <v>0</v>
      </c>
      <c r="S355" s="229">
        <v>0</v>
      </c>
      <c r="T355" s="230">
        <f>S355*H355</f>
        <v>0</v>
      </c>
      <c r="U355" s="40"/>
      <c r="V355" s="40"/>
      <c r="W355" s="40"/>
      <c r="X355" s="40"/>
      <c r="Y355" s="40"/>
      <c r="Z355" s="40"/>
      <c r="AA355" s="40"/>
      <c r="AB355" s="40"/>
      <c r="AC355" s="40"/>
      <c r="AD355" s="40"/>
      <c r="AE355" s="40"/>
      <c r="AR355" s="231" t="s">
        <v>161</v>
      </c>
      <c r="AT355" s="231" t="s">
        <v>144</v>
      </c>
      <c r="AU355" s="231" t="s">
        <v>79</v>
      </c>
      <c r="AY355" s="19" t="s">
        <v>141</v>
      </c>
      <c r="BE355" s="232">
        <f>IF(N355="základní",J355,0)</f>
        <v>0</v>
      </c>
      <c r="BF355" s="232">
        <f>IF(N355="snížená",J355,0)</f>
        <v>0</v>
      </c>
      <c r="BG355" s="232">
        <f>IF(N355="zákl. přenesená",J355,0)</f>
        <v>0</v>
      </c>
      <c r="BH355" s="232">
        <f>IF(N355="sníž. přenesená",J355,0)</f>
        <v>0</v>
      </c>
      <c r="BI355" s="232">
        <f>IF(N355="nulová",J355,0)</f>
        <v>0</v>
      </c>
      <c r="BJ355" s="19" t="s">
        <v>77</v>
      </c>
      <c r="BK355" s="232">
        <f>ROUND(I355*H355,2)</f>
        <v>0</v>
      </c>
      <c r="BL355" s="19" t="s">
        <v>161</v>
      </c>
      <c r="BM355" s="231" t="s">
        <v>921</v>
      </c>
    </row>
    <row r="356" s="2" customFormat="1">
      <c r="A356" s="40"/>
      <c r="B356" s="41"/>
      <c r="C356" s="42"/>
      <c r="D356" s="235" t="s">
        <v>199</v>
      </c>
      <c r="E356" s="42"/>
      <c r="F356" s="250" t="s">
        <v>322</v>
      </c>
      <c r="G356" s="42"/>
      <c r="H356" s="42"/>
      <c r="I356" s="138"/>
      <c r="J356" s="42"/>
      <c r="K356" s="42"/>
      <c r="L356" s="46"/>
      <c r="M356" s="251"/>
      <c r="N356" s="252"/>
      <c r="O356" s="86"/>
      <c r="P356" s="86"/>
      <c r="Q356" s="86"/>
      <c r="R356" s="86"/>
      <c r="S356" s="86"/>
      <c r="T356" s="87"/>
      <c r="U356" s="40"/>
      <c r="V356" s="40"/>
      <c r="W356" s="40"/>
      <c r="X356" s="40"/>
      <c r="Y356" s="40"/>
      <c r="Z356" s="40"/>
      <c r="AA356" s="40"/>
      <c r="AB356" s="40"/>
      <c r="AC356" s="40"/>
      <c r="AD356" s="40"/>
      <c r="AE356" s="40"/>
      <c r="AT356" s="19" t="s">
        <v>199</v>
      </c>
      <c r="AU356" s="19" t="s">
        <v>79</v>
      </c>
    </row>
    <row r="357" s="13" customFormat="1">
      <c r="A357" s="13"/>
      <c r="B357" s="233"/>
      <c r="C357" s="234"/>
      <c r="D357" s="235" t="s">
        <v>170</v>
      </c>
      <c r="E357" s="234"/>
      <c r="F357" s="237" t="s">
        <v>922</v>
      </c>
      <c r="G357" s="234"/>
      <c r="H357" s="238">
        <v>2.3799999999999999</v>
      </c>
      <c r="I357" s="239"/>
      <c r="J357" s="234"/>
      <c r="K357" s="234"/>
      <c r="L357" s="240"/>
      <c r="M357" s="241"/>
      <c r="N357" s="242"/>
      <c r="O357" s="242"/>
      <c r="P357" s="242"/>
      <c r="Q357" s="242"/>
      <c r="R357" s="242"/>
      <c r="S357" s="242"/>
      <c r="T357" s="243"/>
      <c r="U357" s="13"/>
      <c r="V357" s="13"/>
      <c r="W357" s="13"/>
      <c r="X357" s="13"/>
      <c r="Y357" s="13"/>
      <c r="Z357" s="13"/>
      <c r="AA357" s="13"/>
      <c r="AB357" s="13"/>
      <c r="AC357" s="13"/>
      <c r="AD357" s="13"/>
      <c r="AE357" s="13"/>
      <c r="AT357" s="244" t="s">
        <v>170</v>
      </c>
      <c r="AU357" s="244" t="s">
        <v>79</v>
      </c>
      <c r="AV357" s="13" t="s">
        <v>79</v>
      </c>
      <c r="AW357" s="13" t="s">
        <v>4</v>
      </c>
      <c r="AX357" s="13" t="s">
        <v>77</v>
      </c>
      <c r="AY357" s="244" t="s">
        <v>141</v>
      </c>
    </row>
    <row r="358" s="12" customFormat="1" ht="22.8" customHeight="1">
      <c r="A358" s="12"/>
      <c r="B358" s="204"/>
      <c r="C358" s="205"/>
      <c r="D358" s="206" t="s">
        <v>68</v>
      </c>
      <c r="E358" s="218" t="s">
        <v>342</v>
      </c>
      <c r="F358" s="218" t="s">
        <v>343</v>
      </c>
      <c r="G358" s="205"/>
      <c r="H358" s="205"/>
      <c r="I358" s="208"/>
      <c r="J358" s="219">
        <f>BK358</f>
        <v>0</v>
      </c>
      <c r="K358" s="205"/>
      <c r="L358" s="210"/>
      <c r="M358" s="211"/>
      <c r="N358" s="212"/>
      <c r="O358" s="212"/>
      <c r="P358" s="213">
        <f>SUM(P359:P360)</f>
        <v>0</v>
      </c>
      <c r="Q358" s="212"/>
      <c r="R358" s="213">
        <f>SUM(R359:R360)</f>
        <v>0</v>
      </c>
      <c r="S358" s="212"/>
      <c r="T358" s="214">
        <f>SUM(T359:T360)</f>
        <v>0</v>
      </c>
      <c r="U358" s="12"/>
      <c r="V358" s="12"/>
      <c r="W358" s="12"/>
      <c r="X358" s="12"/>
      <c r="Y358" s="12"/>
      <c r="Z358" s="12"/>
      <c r="AA358" s="12"/>
      <c r="AB358" s="12"/>
      <c r="AC358" s="12"/>
      <c r="AD358" s="12"/>
      <c r="AE358" s="12"/>
      <c r="AR358" s="215" t="s">
        <v>77</v>
      </c>
      <c r="AT358" s="216" t="s">
        <v>68</v>
      </c>
      <c r="AU358" s="216" t="s">
        <v>77</v>
      </c>
      <c r="AY358" s="215" t="s">
        <v>141</v>
      </c>
      <c r="BK358" s="217">
        <f>SUM(BK359:BK360)</f>
        <v>0</v>
      </c>
    </row>
    <row r="359" s="2" customFormat="1" ht="24" customHeight="1">
      <c r="A359" s="40"/>
      <c r="B359" s="41"/>
      <c r="C359" s="220" t="s">
        <v>923</v>
      </c>
      <c r="D359" s="220" t="s">
        <v>144</v>
      </c>
      <c r="E359" s="221" t="s">
        <v>345</v>
      </c>
      <c r="F359" s="222" t="s">
        <v>346</v>
      </c>
      <c r="G359" s="223" t="s">
        <v>257</v>
      </c>
      <c r="H359" s="224">
        <v>426.5</v>
      </c>
      <c r="I359" s="225"/>
      <c r="J359" s="226">
        <f>ROUND(I359*H359,2)</f>
        <v>0</v>
      </c>
      <c r="K359" s="222" t="s">
        <v>197</v>
      </c>
      <c r="L359" s="46"/>
      <c r="M359" s="227" t="s">
        <v>19</v>
      </c>
      <c r="N359" s="228" t="s">
        <v>40</v>
      </c>
      <c r="O359" s="86"/>
      <c r="P359" s="229">
        <f>O359*H359</f>
        <v>0</v>
      </c>
      <c r="Q359" s="229">
        <v>0</v>
      </c>
      <c r="R359" s="229">
        <f>Q359*H359</f>
        <v>0</v>
      </c>
      <c r="S359" s="229">
        <v>0</v>
      </c>
      <c r="T359" s="230">
        <f>S359*H359</f>
        <v>0</v>
      </c>
      <c r="U359" s="40"/>
      <c r="V359" s="40"/>
      <c r="W359" s="40"/>
      <c r="X359" s="40"/>
      <c r="Y359" s="40"/>
      <c r="Z359" s="40"/>
      <c r="AA359" s="40"/>
      <c r="AB359" s="40"/>
      <c r="AC359" s="40"/>
      <c r="AD359" s="40"/>
      <c r="AE359" s="40"/>
      <c r="AR359" s="231" t="s">
        <v>161</v>
      </c>
      <c r="AT359" s="231" t="s">
        <v>144</v>
      </c>
      <c r="AU359" s="231" t="s">
        <v>79</v>
      </c>
      <c r="AY359" s="19" t="s">
        <v>141</v>
      </c>
      <c r="BE359" s="232">
        <f>IF(N359="základní",J359,0)</f>
        <v>0</v>
      </c>
      <c r="BF359" s="232">
        <f>IF(N359="snížená",J359,0)</f>
        <v>0</v>
      </c>
      <c r="BG359" s="232">
        <f>IF(N359="zákl. přenesená",J359,0)</f>
        <v>0</v>
      </c>
      <c r="BH359" s="232">
        <f>IF(N359="sníž. přenesená",J359,0)</f>
        <v>0</v>
      </c>
      <c r="BI359" s="232">
        <f>IF(N359="nulová",J359,0)</f>
        <v>0</v>
      </c>
      <c r="BJ359" s="19" t="s">
        <v>77</v>
      </c>
      <c r="BK359" s="232">
        <f>ROUND(I359*H359,2)</f>
        <v>0</v>
      </c>
      <c r="BL359" s="19" t="s">
        <v>161</v>
      </c>
      <c r="BM359" s="231" t="s">
        <v>924</v>
      </c>
    </row>
    <row r="360" s="2" customFormat="1">
      <c r="A360" s="40"/>
      <c r="B360" s="41"/>
      <c r="C360" s="42"/>
      <c r="D360" s="235" t="s">
        <v>199</v>
      </c>
      <c r="E360" s="42"/>
      <c r="F360" s="250" t="s">
        <v>348</v>
      </c>
      <c r="G360" s="42"/>
      <c r="H360" s="42"/>
      <c r="I360" s="138"/>
      <c r="J360" s="42"/>
      <c r="K360" s="42"/>
      <c r="L360" s="46"/>
      <c r="M360" s="251"/>
      <c r="N360" s="252"/>
      <c r="O360" s="86"/>
      <c r="P360" s="86"/>
      <c r="Q360" s="86"/>
      <c r="R360" s="86"/>
      <c r="S360" s="86"/>
      <c r="T360" s="87"/>
      <c r="U360" s="40"/>
      <c r="V360" s="40"/>
      <c r="W360" s="40"/>
      <c r="X360" s="40"/>
      <c r="Y360" s="40"/>
      <c r="Z360" s="40"/>
      <c r="AA360" s="40"/>
      <c r="AB360" s="40"/>
      <c r="AC360" s="40"/>
      <c r="AD360" s="40"/>
      <c r="AE360" s="40"/>
      <c r="AT360" s="19" t="s">
        <v>199</v>
      </c>
      <c r="AU360" s="19" t="s">
        <v>79</v>
      </c>
    </row>
    <row r="361" s="12" customFormat="1" ht="25.92" customHeight="1">
      <c r="A361" s="12"/>
      <c r="B361" s="204"/>
      <c r="C361" s="205"/>
      <c r="D361" s="206" t="s">
        <v>68</v>
      </c>
      <c r="E361" s="207" t="s">
        <v>349</v>
      </c>
      <c r="F361" s="207" t="s">
        <v>350</v>
      </c>
      <c r="G361" s="205"/>
      <c r="H361" s="205"/>
      <c r="I361" s="208"/>
      <c r="J361" s="209">
        <f>BK361</f>
        <v>0</v>
      </c>
      <c r="K361" s="205"/>
      <c r="L361" s="210"/>
      <c r="M361" s="211"/>
      <c r="N361" s="212"/>
      <c r="O361" s="212"/>
      <c r="P361" s="213">
        <f>P362+P387</f>
        <v>0</v>
      </c>
      <c r="Q361" s="212"/>
      <c r="R361" s="213">
        <f>R362+R387</f>
        <v>8.4132250000000006</v>
      </c>
      <c r="S361" s="212"/>
      <c r="T361" s="214">
        <f>T362+T387</f>
        <v>0</v>
      </c>
      <c r="U361" s="12"/>
      <c r="V361" s="12"/>
      <c r="W361" s="12"/>
      <c r="X361" s="12"/>
      <c r="Y361" s="12"/>
      <c r="Z361" s="12"/>
      <c r="AA361" s="12"/>
      <c r="AB361" s="12"/>
      <c r="AC361" s="12"/>
      <c r="AD361" s="12"/>
      <c r="AE361" s="12"/>
      <c r="AR361" s="215" t="s">
        <v>79</v>
      </c>
      <c r="AT361" s="216" t="s">
        <v>68</v>
      </c>
      <c r="AU361" s="216" t="s">
        <v>69</v>
      </c>
      <c r="AY361" s="215" t="s">
        <v>141</v>
      </c>
      <c r="BK361" s="217">
        <f>BK362+BK387</f>
        <v>0</v>
      </c>
    </row>
    <row r="362" s="12" customFormat="1" ht="22.8" customHeight="1">
      <c r="A362" s="12"/>
      <c r="B362" s="204"/>
      <c r="C362" s="205"/>
      <c r="D362" s="206" t="s">
        <v>68</v>
      </c>
      <c r="E362" s="218" t="s">
        <v>351</v>
      </c>
      <c r="F362" s="218" t="s">
        <v>352</v>
      </c>
      <c r="G362" s="205"/>
      <c r="H362" s="205"/>
      <c r="I362" s="208"/>
      <c r="J362" s="219">
        <f>BK362</f>
        <v>0</v>
      </c>
      <c r="K362" s="205"/>
      <c r="L362" s="210"/>
      <c r="M362" s="211"/>
      <c r="N362" s="212"/>
      <c r="O362" s="212"/>
      <c r="P362" s="213">
        <f>SUM(P363:P386)</f>
        <v>0</v>
      </c>
      <c r="Q362" s="212"/>
      <c r="R362" s="213">
        <f>SUM(R363:R386)</f>
        <v>5.4664000000000001</v>
      </c>
      <c r="S362" s="212"/>
      <c r="T362" s="214">
        <f>SUM(T363:T386)</f>
        <v>0</v>
      </c>
      <c r="U362" s="12"/>
      <c r="V362" s="12"/>
      <c r="W362" s="12"/>
      <c r="X362" s="12"/>
      <c r="Y362" s="12"/>
      <c r="Z362" s="12"/>
      <c r="AA362" s="12"/>
      <c r="AB362" s="12"/>
      <c r="AC362" s="12"/>
      <c r="AD362" s="12"/>
      <c r="AE362" s="12"/>
      <c r="AR362" s="215" t="s">
        <v>79</v>
      </c>
      <c r="AT362" s="216" t="s">
        <v>68</v>
      </c>
      <c r="AU362" s="216" t="s">
        <v>77</v>
      </c>
      <c r="AY362" s="215" t="s">
        <v>141</v>
      </c>
      <c r="BK362" s="217">
        <f>SUM(BK363:BK386)</f>
        <v>0</v>
      </c>
    </row>
    <row r="363" s="2" customFormat="1" ht="16.5" customHeight="1">
      <c r="A363" s="40"/>
      <c r="B363" s="41"/>
      <c r="C363" s="220" t="s">
        <v>925</v>
      </c>
      <c r="D363" s="220" t="s">
        <v>144</v>
      </c>
      <c r="E363" s="221" t="s">
        <v>926</v>
      </c>
      <c r="F363" s="222" t="s">
        <v>927</v>
      </c>
      <c r="G363" s="223" t="s">
        <v>196</v>
      </c>
      <c r="H363" s="224">
        <v>780</v>
      </c>
      <c r="I363" s="225"/>
      <c r="J363" s="226">
        <f>ROUND(I363*H363,2)</f>
        <v>0</v>
      </c>
      <c r="K363" s="222" t="s">
        <v>197</v>
      </c>
      <c r="L363" s="46"/>
      <c r="M363" s="227" t="s">
        <v>19</v>
      </c>
      <c r="N363" s="228" t="s">
        <v>40</v>
      </c>
      <c r="O363" s="86"/>
      <c r="P363" s="229">
        <f>O363*H363</f>
        <v>0</v>
      </c>
      <c r="Q363" s="229">
        <v>0</v>
      </c>
      <c r="R363" s="229">
        <f>Q363*H363</f>
        <v>0</v>
      </c>
      <c r="S363" s="229">
        <v>0</v>
      </c>
      <c r="T363" s="230">
        <f>S363*H363</f>
        <v>0</v>
      </c>
      <c r="U363" s="40"/>
      <c r="V363" s="40"/>
      <c r="W363" s="40"/>
      <c r="X363" s="40"/>
      <c r="Y363" s="40"/>
      <c r="Z363" s="40"/>
      <c r="AA363" s="40"/>
      <c r="AB363" s="40"/>
      <c r="AC363" s="40"/>
      <c r="AD363" s="40"/>
      <c r="AE363" s="40"/>
      <c r="AR363" s="231" t="s">
        <v>300</v>
      </c>
      <c r="AT363" s="231" t="s">
        <v>144</v>
      </c>
      <c r="AU363" s="231" t="s">
        <v>79</v>
      </c>
      <c r="AY363" s="19" t="s">
        <v>141</v>
      </c>
      <c r="BE363" s="232">
        <f>IF(N363="základní",J363,0)</f>
        <v>0</v>
      </c>
      <c r="BF363" s="232">
        <f>IF(N363="snížená",J363,0)</f>
        <v>0</v>
      </c>
      <c r="BG363" s="232">
        <f>IF(N363="zákl. přenesená",J363,0)</f>
        <v>0</v>
      </c>
      <c r="BH363" s="232">
        <f>IF(N363="sníž. přenesená",J363,0)</f>
        <v>0</v>
      </c>
      <c r="BI363" s="232">
        <f>IF(N363="nulová",J363,0)</f>
        <v>0</v>
      </c>
      <c r="BJ363" s="19" t="s">
        <v>77</v>
      </c>
      <c r="BK363" s="232">
        <f>ROUND(I363*H363,2)</f>
        <v>0</v>
      </c>
      <c r="BL363" s="19" t="s">
        <v>300</v>
      </c>
      <c r="BM363" s="231" t="s">
        <v>928</v>
      </c>
    </row>
    <row r="364" s="2" customFormat="1">
      <c r="A364" s="40"/>
      <c r="B364" s="41"/>
      <c r="C364" s="42"/>
      <c r="D364" s="235" t="s">
        <v>199</v>
      </c>
      <c r="E364" s="42"/>
      <c r="F364" s="250" t="s">
        <v>929</v>
      </c>
      <c r="G364" s="42"/>
      <c r="H364" s="42"/>
      <c r="I364" s="138"/>
      <c r="J364" s="42"/>
      <c r="K364" s="42"/>
      <c r="L364" s="46"/>
      <c r="M364" s="251"/>
      <c r="N364" s="252"/>
      <c r="O364" s="86"/>
      <c r="P364" s="86"/>
      <c r="Q364" s="86"/>
      <c r="R364" s="86"/>
      <c r="S364" s="86"/>
      <c r="T364" s="87"/>
      <c r="U364" s="40"/>
      <c r="V364" s="40"/>
      <c r="W364" s="40"/>
      <c r="X364" s="40"/>
      <c r="Y364" s="40"/>
      <c r="Z364" s="40"/>
      <c r="AA364" s="40"/>
      <c r="AB364" s="40"/>
      <c r="AC364" s="40"/>
      <c r="AD364" s="40"/>
      <c r="AE364" s="40"/>
      <c r="AT364" s="19" t="s">
        <v>199</v>
      </c>
      <c r="AU364" s="19" t="s">
        <v>79</v>
      </c>
    </row>
    <row r="365" s="2" customFormat="1" ht="16.5" customHeight="1">
      <c r="A365" s="40"/>
      <c r="B365" s="41"/>
      <c r="C365" s="277" t="s">
        <v>930</v>
      </c>
      <c r="D365" s="277" t="s">
        <v>379</v>
      </c>
      <c r="E365" s="278" t="s">
        <v>931</v>
      </c>
      <c r="F365" s="279" t="s">
        <v>932</v>
      </c>
      <c r="G365" s="280" t="s">
        <v>257</v>
      </c>
      <c r="H365" s="281">
        <v>0.27300000000000002</v>
      </c>
      <c r="I365" s="282"/>
      <c r="J365" s="283">
        <f>ROUND(I365*H365,2)</f>
        <v>0</v>
      </c>
      <c r="K365" s="279" t="s">
        <v>197</v>
      </c>
      <c r="L365" s="284"/>
      <c r="M365" s="285" t="s">
        <v>19</v>
      </c>
      <c r="N365" s="286" t="s">
        <v>40</v>
      </c>
      <c r="O365" s="86"/>
      <c r="P365" s="229">
        <f>O365*H365</f>
        <v>0</v>
      </c>
      <c r="Q365" s="229">
        <v>1</v>
      </c>
      <c r="R365" s="229">
        <f>Q365*H365</f>
        <v>0.27300000000000002</v>
      </c>
      <c r="S365" s="229">
        <v>0</v>
      </c>
      <c r="T365" s="230">
        <f>S365*H365</f>
        <v>0</v>
      </c>
      <c r="U365" s="40"/>
      <c r="V365" s="40"/>
      <c r="W365" s="40"/>
      <c r="X365" s="40"/>
      <c r="Y365" s="40"/>
      <c r="Z365" s="40"/>
      <c r="AA365" s="40"/>
      <c r="AB365" s="40"/>
      <c r="AC365" s="40"/>
      <c r="AD365" s="40"/>
      <c r="AE365" s="40"/>
      <c r="AR365" s="231" t="s">
        <v>401</v>
      </c>
      <c r="AT365" s="231" t="s">
        <v>379</v>
      </c>
      <c r="AU365" s="231" t="s">
        <v>79</v>
      </c>
      <c r="AY365" s="19" t="s">
        <v>141</v>
      </c>
      <c r="BE365" s="232">
        <f>IF(N365="základní",J365,0)</f>
        <v>0</v>
      </c>
      <c r="BF365" s="232">
        <f>IF(N365="snížená",J365,0)</f>
        <v>0</v>
      </c>
      <c r="BG365" s="232">
        <f>IF(N365="zákl. přenesená",J365,0)</f>
        <v>0</v>
      </c>
      <c r="BH365" s="232">
        <f>IF(N365="sníž. přenesená",J365,0)</f>
        <v>0</v>
      </c>
      <c r="BI365" s="232">
        <f>IF(N365="nulová",J365,0)</f>
        <v>0</v>
      </c>
      <c r="BJ365" s="19" t="s">
        <v>77</v>
      </c>
      <c r="BK365" s="232">
        <f>ROUND(I365*H365,2)</f>
        <v>0</v>
      </c>
      <c r="BL365" s="19" t="s">
        <v>300</v>
      </c>
      <c r="BM365" s="231" t="s">
        <v>933</v>
      </c>
    </row>
    <row r="366" s="2" customFormat="1">
      <c r="A366" s="40"/>
      <c r="B366" s="41"/>
      <c r="C366" s="42"/>
      <c r="D366" s="235" t="s">
        <v>934</v>
      </c>
      <c r="E366" s="42"/>
      <c r="F366" s="250" t="s">
        <v>935</v>
      </c>
      <c r="G366" s="42"/>
      <c r="H366" s="42"/>
      <c r="I366" s="138"/>
      <c r="J366" s="42"/>
      <c r="K366" s="42"/>
      <c r="L366" s="46"/>
      <c r="M366" s="251"/>
      <c r="N366" s="252"/>
      <c r="O366" s="86"/>
      <c r="P366" s="86"/>
      <c r="Q366" s="86"/>
      <c r="R366" s="86"/>
      <c r="S366" s="86"/>
      <c r="T366" s="87"/>
      <c r="U366" s="40"/>
      <c r="V366" s="40"/>
      <c r="W366" s="40"/>
      <c r="X366" s="40"/>
      <c r="Y366" s="40"/>
      <c r="Z366" s="40"/>
      <c r="AA366" s="40"/>
      <c r="AB366" s="40"/>
      <c r="AC366" s="40"/>
      <c r="AD366" s="40"/>
      <c r="AE366" s="40"/>
      <c r="AT366" s="19" t="s">
        <v>934</v>
      </c>
      <c r="AU366" s="19" t="s">
        <v>79</v>
      </c>
    </row>
    <row r="367" s="13" customFormat="1">
      <c r="A367" s="13"/>
      <c r="B367" s="233"/>
      <c r="C367" s="234"/>
      <c r="D367" s="235" t="s">
        <v>170</v>
      </c>
      <c r="E367" s="234"/>
      <c r="F367" s="237" t="s">
        <v>936</v>
      </c>
      <c r="G367" s="234"/>
      <c r="H367" s="238">
        <v>0.27300000000000002</v>
      </c>
      <c r="I367" s="239"/>
      <c r="J367" s="234"/>
      <c r="K367" s="234"/>
      <c r="L367" s="240"/>
      <c r="M367" s="241"/>
      <c r="N367" s="242"/>
      <c r="O367" s="242"/>
      <c r="P367" s="242"/>
      <c r="Q367" s="242"/>
      <c r="R367" s="242"/>
      <c r="S367" s="242"/>
      <c r="T367" s="243"/>
      <c r="U367" s="13"/>
      <c r="V367" s="13"/>
      <c r="W367" s="13"/>
      <c r="X367" s="13"/>
      <c r="Y367" s="13"/>
      <c r="Z367" s="13"/>
      <c r="AA367" s="13"/>
      <c r="AB367" s="13"/>
      <c r="AC367" s="13"/>
      <c r="AD367" s="13"/>
      <c r="AE367" s="13"/>
      <c r="AT367" s="244" t="s">
        <v>170</v>
      </c>
      <c r="AU367" s="244" t="s">
        <v>79</v>
      </c>
      <c r="AV367" s="13" t="s">
        <v>79</v>
      </c>
      <c r="AW367" s="13" t="s">
        <v>4</v>
      </c>
      <c r="AX367" s="13" t="s">
        <v>77</v>
      </c>
      <c r="AY367" s="244" t="s">
        <v>141</v>
      </c>
    </row>
    <row r="368" s="2" customFormat="1" ht="24" customHeight="1">
      <c r="A368" s="40"/>
      <c r="B368" s="41"/>
      <c r="C368" s="220" t="s">
        <v>937</v>
      </c>
      <c r="D368" s="220" t="s">
        <v>144</v>
      </c>
      <c r="E368" s="221" t="s">
        <v>938</v>
      </c>
      <c r="F368" s="222" t="s">
        <v>939</v>
      </c>
      <c r="G368" s="223" t="s">
        <v>196</v>
      </c>
      <c r="H368" s="224">
        <v>309.19999999999999</v>
      </c>
      <c r="I368" s="225"/>
      <c r="J368" s="226">
        <f>ROUND(I368*H368,2)</f>
        <v>0</v>
      </c>
      <c r="K368" s="222" t="s">
        <v>197</v>
      </c>
      <c r="L368" s="46"/>
      <c r="M368" s="227" t="s">
        <v>19</v>
      </c>
      <c r="N368" s="228" t="s">
        <v>40</v>
      </c>
      <c r="O368" s="86"/>
      <c r="P368" s="229">
        <f>O368*H368</f>
        <v>0</v>
      </c>
      <c r="Q368" s="229">
        <v>0</v>
      </c>
      <c r="R368" s="229">
        <f>Q368*H368</f>
        <v>0</v>
      </c>
      <c r="S368" s="229">
        <v>0</v>
      </c>
      <c r="T368" s="230">
        <f>S368*H368</f>
        <v>0</v>
      </c>
      <c r="U368" s="40"/>
      <c r="V368" s="40"/>
      <c r="W368" s="40"/>
      <c r="X368" s="40"/>
      <c r="Y368" s="40"/>
      <c r="Z368" s="40"/>
      <c r="AA368" s="40"/>
      <c r="AB368" s="40"/>
      <c r="AC368" s="40"/>
      <c r="AD368" s="40"/>
      <c r="AE368" s="40"/>
      <c r="AR368" s="231" t="s">
        <v>161</v>
      </c>
      <c r="AT368" s="231" t="s">
        <v>144</v>
      </c>
      <c r="AU368" s="231" t="s">
        <v>79</v>
      </c>
      <c r="AY368" s="19" t="s">
        <v>141</v>
      </c>
      <c r="BE368" s="232">
        <f>IF(N368="základní",J368,0)</f>
        <v>0</v>
      </c>
      <c r="BF368" s="232">
        <f>IF(N368="snížená",J368,0)</f>
        <v>0</v>
      </c>
      <c r="BG368" s="232">
        <f>IF(N368="zákl. přenesená",J368,0)</f>
        <v>0</v>
      </c>
      <c r="BH368" s="232">
        <f>IF(N368="sníž. přenesená",J368,0)</f>
        <v>0</v>
      </c>
      <c r="BI368" s="232">
        <f>IF(N368="nulová",J368,0)</f>
        <v>0</v>
      </c>
      <c r="BJ368" s="19" t="s">
        <v>77</v>
      </c>
      <c r="BK368" s="232">
        <f>ROUND(I368*H368,2)</f>
        <v>0</v>
      </c>
      <c r="BL368" s="19" t="s">
        <v>161</v>
      </c>
      <c r="BM368" s="231" t="s">
        <v>940</v>
      </c>
    </row>
    <row r="369" s="2" customFormat="1">
      <c r="A369" s="40"/>
      <c r="B369" s="41"/>
      <c r="C369" s="42"/>
      <c r="D369" s="235" t="s">
        <v>199</v>
      </c>
      <c r="E369" s="42"/>
      <c r="F369" s="250" t="s">
        <v>929</v>
      </c>
      <c r="G369" s="42"/>
      <c r="H369" s="42"/>
      <c r="I369" s="138"/>
      <c r="J369" s="42"/>
      <c r="K369" s="42"/>
      <c r="L369" s="46"/>
      <c r="M369" s="251"/>
      <c r="N369" s="252"/>
      <c r="O369" s="86"/>
      <c r="P369" s="86"/>
      <c r="Q369" s="86"/>
      <c r="R369" s="86"/>
      <c r="S369" s="86"/>
      <c r="T369" s="87"/>
      <c r="U369" s="40"/>
      <c r="V369" s="40"/>
      <c r="W369" s="40"/>
      <c r="X369" s="40"/>
      <c r="Y369" s="40"/>
      <c r="Z369" s="40"/>
      <c r="AA369" s="40"/>
      <c r="AB369" s="40"/>
      <c r="AC369" s="40"/>
      <c r="AD369" s="40"/>
      <c r="AE369" s="40"/>
      <c r="AT369" s="19" t="s">
        <v>199</v>
      </c>
      <c r="AU369" s="19" t="s">
        <v>79</v>
      </c>
    </row>
    <row r="370" s="13" customFormat="1">
      <c r="A370" s="13"/>
      <c r="B370" s="233"/>
      <c r="C370" s="234"/>
      <c r="D370" s="235" t="s">
        <v>170</v>
      </c>
      <c r="E370" s="236" t="s">
        <v>19</v>
      </c>
      <c r="F370" s="237" t="s">
        <v>941</v>
      </c>
      <c r="G370" s="234"/>
      <c r="H370" s="238">
        <v>22</v>
      </c>
      <c r="I370" s="239"/>
      <c r="J370" s="234"/>
      <c r="K370" s="234"/>
      <c r="L370" s="240"/>
      <c r="M370" s="241"/>
      <c r="N370" s="242"/>
      <c r="O370" s="242"/>
      <c r="P370" s="242"/>
      <c r="Q370" s="242"/>
      <c r="R370" s="242"/>
      <c r="S370" s="242"/>
      <c r="T370" s="243"/>
      <c r="U370" s="13"/>
      <c r="V370" s="13"/>
      <c r="W370" s="13"/>
      <c r="X370" s="13"/>
      <c r="Y370" s="13"/>
      <c r="Z370" s="13"/>
      <c r="AA370" s="13"/>
      <c r="AB370" s="13"/>
      <c r="AC370" s="13"/>
      <c r="AD370" s="13"/>
      <c r="AE370" s="13"/>
      <c r="AT370" s="244" t="s">
        <v>170</v>
      </c>
      <c r="AU370" s="244" t="s">
        <v>79</v>
      </c>
      <c r="AV370" s="13" t="s">
        <v>79</v>
      </c>
      <c r="AW370" s="13" t="s">
        <v>31</v>
      </c>
      <c r="AX370" s="13" t="s">
        <v>69</v>
      </c>
      <c r="AY370" s="244" t="s">
        <v>141</v>
      </c>
    </row>
    <row r="371" s="13" customFormat="1">
      <c r="A371" s="13"/>
      <c r="B371" s="233"/>
      <c r="C371" s="234"/>
      <c r="D371" s="235" t="s">
        <v>170</v>
      </c>
      <c r="E371" s="236" t="s">
        <v>19</v>
      </c>
      <c r="F371" s="237" t="s">
        <v>942</v>
      </c>
      <c r="G371" s="234"/>
      <c r="H371" s="238">
        <v>7.5</v>
      </c>
      <c r="I371" s="239"/>
      <c r="J371" s="234"/>
      <c r="K371" s="234"/>
      <c r="L371" s="240"/>
      <c r="M371" s="241"/>
      <c r="N371" s="242"/>
      <c r="O371" s="242"/>
      <c r="P371" s="242"/>
      <c r="Q371" s="242"/>
      <c r="R371" s="242"/>
      <c r="S371" s="242"/>
      <c r="T371" s="243"/>
      <c r="U371" s="13"/>
      <c r="V371" s="13"/>
      <c r="W371" s="13"/>
      <c r="X371" s="13"/>
      <c r="Y371" s="13"/>
      <c r="Z371" s="13"/>
      <c r="AA371" s="13"/>
      <c r="AB371" s="13"/>
      <c r="AC371" s="13"/>
      <c r="AD371" s="13"/>
      <c r="AE371" s="13"/>
      <c r="AT371" s="244" t="s">
        <v>170</v>
      </c>
      <c r="AU371" s="244" t="s">
        <v>79</v>
      </c>
      <c r="AV371" s="13" t="s">
        <v>79</v>
      </c>
      <c r="AW371" s="13" t="s">
        <v>31</v>
      </c>
      <c r="AX371" s="13" t="s">
        <v>69</v>
      </c>
      <c r="AY371" s="244" t="s">
        <v>141</v>
      </c>
    </row>
    <row r="372" s="13" customFormat="1">
      <c r="A372" s="13"/>
      <c r="B372" s="233"/>
      <c r="C372" s="234"/>
      <c r="D372" s="235" t="s">
        <v>170</v>
      </c>
      <c r="E372" s="236" t="s">
        <v>19</v>
      </c>
      <c r="F372" s="237" t="s">
        <v>943</v>
      </c>
      <c r="G372" s="234"/>
      <c r="H372" s="238">
        <v>48</v>
      </c>
      <c r="I372" s="239"/>
      <c r="J372" s="234"/>
      <c r="K372" s="234"/>
      <c r="L372" s="240"/>
      <c r="M372" s="241"/>
      <c r="N372" s="242"/>
      <c r="O372" s="242"/>
      <c r="P372" s="242"/>
      <c r="Q372" s="242"/>
      <c r="R372" s="242"/>
      <c r="S372" s="242"/>
      <c r="T372" s="243"/>
      <c r="U372" s="13"/>
      <c r="V372" s="13"/>
      <c r="W372" s="13"/>
      <c r="X372" s="13"/>
      <c r="Y372" s="13"/>
      <c r="Z372" s="13"/>
      <c r="AA372" s="13"/>
      <c r="AB372" s="13"/>
      <c r="AC372" s="13"/>
      <c r="AD372" s="13"/>
      <c r="AE372" s="13"/>
      <c r="AT372" s="244" t="s">
        <v>170</v>
      </c>
      <c r="AU372" s="244" t="s">
        <v>79</v>
      </c>
      <c r="AV372" s="13" t="s">
        <v>79</v>
      </c>
      <c r="AW372" s="13" t="s">
        <v>31</v>
      </c>
      <c r="AX372" s="13" t="s">
        <v>69</v>
      </c>
      <c r="AY372" s="244" t="s">
        <v>141</v>
      </c>
    </row>
    <row r="373" s="13" customFormat="1">
      <c r="A373" s="13"/>
      <c r="B373" s="233"/>
      <c r="C373" s="234"/>
      <c r="D373" s="235" t="s">
        <v>170</v>
      </c>
      <c r="E373" s="236" t="s">
        <v>19</v>
      </c>
      <c r="F373" s="237" t="s">
        <v>944</v>
      </c>
      <c r="G373" s="234"/>
      <c r="H373" s="238">
        <v>231.69999999999999</v>
      </c>
      <c r="I373" s="239"/>
      <c r="J373" s="234"/>
      <c r="K373" s="234"/>
      <c r="L373" s="240"/>
      <c r="M373" s="241"/>
      <c r="N373" s="242"/>
      <c r="O373" s="242"/>
      <c r="P373" s="242"/>
      <c r="Q373" s="242"/>
      <c r="R373" s="242"/>
      <c r="S373" s="242"/>
      <c r="T373" s="243"/>
      <c r="U373" s="13"/>
      <c r="V373" s="13"/>
      <c r="W373" s="13"/>
      <c r="X373" s="13"/>
      <c r="Y373" s="13"/>
      <c r="Z373" s="13"/>
      <c r="AA373" s="13"/>
      <c r="AB373" s="13"/>
      <c r="AC373" s="13"/>
      <c r="AD373" s="13"/>
      <c r="AE373" s="13"/>
      <c r="AT373" s="244" t="s">
        <v>170</v>
      </c>
      <c r="AU373" s="244" t="s">
        <v>79</v>
      </c>
      <c r="AV373" s="13" t="s">
        <v>79</v>
      </c>
      <c r="AW373" s="13" t="s">
        <v>31</v>
      </c>
      <c r="AX373" s="13" t="s">
        <v>69</v>
      </c>
      <c r="AY373" s="244" t="s">
        <v>141</v>
      </c>
    </row>
    <row r="374" s="15" customFormat="1">
      <c r="A374" s="15"/>
      <c r="B374" s="263"/>
      <c r="C374" s="264"/>
      <c r="D374" s="235" t="s">
        <v>170</v>
      </c>
      <c r="E374" s="265" t="s">
        <v>19</v>
      </c>
      <c r="F374" s="266" t="s">
        <v>233</v>
      </c>
      <c r="G374" s="264"/>
      <c r="H374" s="267">
        <v>309.19999999999999</v>
      </c>
      <c r="I374" s="268"/>
      <c r="J374" s="264"/>
      <c r="K374" s="264"/>
      <c r="L374" s="269"/>
      <c r="M374" s="270"/>
      <c r="N374" s="271"/>
      <c r="O374" s="271"/>
      <c r="P374" s="271"/>
      <c r="Q374" s="271"/>
      <c r="R374" s="271"/>
      <c r="S374" s="271"/>
      <c r="T374" s="272"/>
      <c r="U374" s="15"/>
      <c r="V374" s="15"/>
      <c r="W374" s="15"/>
      <c r="X374" s="15"/>
      <c r="Y374" s="15"/>
      <c r="Z374" s="15"/>
      <c r="AA374" s="15"/>
      <c r="AB374" s="15"/>
      <c r="AC374" s="15"/>
      <c r="AD374" s="15"/>
      <c r="AE374" s="15"/>
      <c r="AT374" s="273" t="s">
        <v>170</v>
      </c>
      <c r="AU374" s="273" t="s">
        <v>79</v>
      </c>
      <c r="AV374" s="15" t="s">
        <v>161</v>
      </c>
      <c r="AW374" s="15" t="s">
        <v>31</v>
      </c>
      <c r="AX374" s="15" t="s">
        <v>77</v>
      </c>
      <c r="AY374" s="273" t="s">
        <v>141</v>
      </c>
    </row>
    <row r="375" s="2" customFormat="1" ht="16.5" customHeight="1">
      <c r="A375" s="40"/>
      <c r="B375" s="41"/>
      <c r="C375" s="277" t="s">
        <v>945</v>
      </c>
      <c r="D375" s="277" t="s">
        <v>379</v>
      </c>
      <c r="E375" s="278" t="s">
        <v>946</v>
      </c>
      <c r="F375" s="279" t="s">
        <v>947</v>
      </c>
      <c r="G375" s="280" t="s">
        <v>257</v>
      </c>
      <c r="H375" s="281">
        <v>0.13900000000000001</v>
      </c>
      <c r="I375" s="282"/>
      <c r="J375" s="283">
        <f>ROUND(I375*H375,2)</f>
        <v>0</v>
      </c>
      <c r="K375" s="279" t="s">
        <v>197</v>
      </c>
      <c r="L375" s="284"/>
      <c r="M375" s="285" t="s">
        <v>19</v>
      </c>
      <c r="N375" s="286" t="s">
        <v>40</v>
      </c>
      <c r="O375" s="86"/>
      <c r="P375" s="229">
        <f>O375*H375</f>
        <v>0</v>
      </c>
      <c r="Q375" s="229">
        <v>1</v>
      </c>
      <c r="R375" s="229">
        <f>Q375*H375</f>
        <v>0.13900000000000001</v>
      </c>
      <c r="S375" s="229">
        <v>0</v>
      </c>
      <c r="T375" s="230">
        <f>S375*H375</f>
        <v>0</v>
      </c>
      <c r="U375" s="40"/>
      <c r="V375" s="40"/>
      <c r="W375" s="40"/>
      <c r="X375" s="40"/>
      <c r="Y375" s="40"/>
      <c r="Z375" s="40"/>
      <c r="AA375" s="40"/>
      <c r="AB375" s="40"/>
      <c r="AC375" s="40"/>
      <c r="AD375" s="40"/>
      <c r="AE375" s="40"/>
      <c r="AR375" s="231" t="s">
        <v>238</v>
      </c>
      <c r="AT375" s="231" t="s">
        <v>379</v>
      </c>
      <c r="AU375" s="231" t="s">
        <v>79</v>
      </c>
      <c r="AY375" s="19" t="s">
        <v>141</v>
      </c>
      <c r="BE375" s="232">
        <f>IF(N375="základní",J375,0)</f>
        <v>0</v>
      </c>
      <c r="BF375" s="232">
        <f>IF(N375="snížená",J375,0)</f>
        <v>0</v>
      </c>
      <c r="BG375" s="232">
        <f>IF(N375="zákl. přenesená",J375,0)</f>
        <v>0</v>
      </c>
      <c r="BH375" s="232">
        <f>IF(N375="sníž. přenesená",J375,0)</f>
        <v>0</v>
      </c>
      <c r="BI375" s="232">
        <f>IF(N375="nulová",J375,0)</f>
        <v>0</v>
      </c>
      <c r="BJ375" s="19" t="s">
        <v>77</v>
      </c>
      <c r="BK375" s="232">
        <f>ROUND(I375*H375,2)</f>
        <v>0</v>
      </c>
      <c r="BL375" s="19" t="s">
        <v>161</v>
      </c>
      <c r="BM375" s="231" t="s">
        <v>948</v>
      </c>
    </row>
    <row r="376" s="13" customFormat="1">
      <c r="A376" s="13"/>
      <c r="B376" s="233"/>
      <c r="C376" s="234"/>
      <c r="D376" s="235" t="s">
        <v>170</v>
      </c>
      <c r="E376" s="234"/>
      <c r="F376" s="237" t="s">
        <v>949</v>
      </c>
      <c r="G376" s="234"/>
      <c r="H376" s="238">
        <v>0.13900000000000001</v>
      </c>
      <c r="I376" s="239"/>
      <c r="J376" s="234"/>
      <c r="K376" s="234"/>
      <c r="L376" s="240"/>
      <c r="M376" s="241"/>
      <c r="N376" s="242"/>
      <c r="O376" s="242"/>
      <c r="P376" s="242"/>
      <c r="Q376" s="242"/>
      <c r="R376" s="242"/>
      <c r="S376" s="242"/>
      <c r="T376" s="243"/>
      <c r="U376" s="13"/>
      <c r="V376" s="13"/>
      <c r="W376" s="13"/>
      <c r="X376" s="13"/>
      <c r="Y376" s="13"/>
      <c r="Z376" s="13"/>
      <c r="AA376" s="13"/>
      <c r="AB376" s="13"/>
      <c r="AC376" s="13"/>
      <c r="AD376" s="13"/>
      <c r="AE376" s="13"/>
      <c r="AT376" s="244" t="s">
        <v>170</v>
      </c>
      <c r="AU376" s="244" t="s">
        <v>79</v>
      </c>
      <c r="AV376" s="13" t="s">
        <v>79</v>
      </c>
      <c r="AW376" s="13" t="s">
        <v>4</v>
      </c>
      <c r="AX376" s="13" t="s">
        <v>77</v>
      </c>
      <c r="AY376" s="244" t="s">
        <v>141</v>
      </c>
    </row>
    <row r="377" s="2" customFormat="1" ht="16.5" customHeight="1">
      <c r="A377" s="40"/>
      <c r="B377" s="41"/>
      <c r="C377" s="220" t="s">
        <v>950</v>
      </c>
      <c r="D377" s="220" t="s">
        <v>144</v>
      </c>
      <c r="E377" s="221" t="s">
        <v>951</v>
      </c>
      <c r="F377" s="222" t="s">
        <v>952</v>
      </c>
      <c r="G377" s="223" t="s">
        <v>196</v>
      </c>
      <c r="H377" s="224">
        <v>780</v>
      </c>
      <c r="I377" s="225"/>
      <c r="J377" s="226">
        <f>ROUND(I377*H377,2)</f>
        <v>0</v>
      </c>
      <c r="K377" s="222" t="s">
        <v>197</v>
      </c>
      <c r="L377" s="46"/>
      <c r="M377" s="227" t="s">
        <v>19</v>
      </c>
      <c r="N377" s="228" t="s">
        <v>40</v>
      </c>
      <c r="O377" s="86"/>
      <c r="P377" s="229">
        <f>O377*H377</f>
        <v>0</v>
      </c>
      <c r="Q377" s="229">
        <v>0</v>
      </c>
      <c r="R377" s="229">
        <f>Q377*H377</f>
        <v>0</v>
      </c>
      <c r="S377" s="229">
        <v>0</v>
      </c>
      <c r="T377" s="230">
        <f>S377*H377</f>
        <v>0</v>
      </c>
      <c r="U377" s="40"/>
      <c r="V377" s="40"/>
      <c r="W377" s="40"/>
      <c r="X377" s="40"/>
      <c r="Y377" s="40"/>
      <c r="Z377" s="40"/>
      <c r="AA377" s="40"/>
      <c r="AB377" s="40"/>
      <c r="AC377" s="40"/>
      <c r="AD377" s="40"/>
      <c r="AE377" s="40"/>
      <c r="AR377" s="231" t="s">
        <v>300</v>
      </c>
      <c r="AT377" s="231" t="s">
        <v>144</v>
      </c>
      <c r="AU377" s="231" t="s">
        <v>79</v>
      </c>
      <c r="AY377" s="19" t="s">
        <v>141</v>
      </c>
      <c r="BE377" s="232">
        <f>IF(N377="základní",J377,0)</f>
        <v>0</v>
      </c>
      <c r="BF377" s="232">
        <f>IF(N377="snížená",J377,0)</f>
        <v>0</v>
      </c>
      <c r="BG377" s="232">
        <f>IF(N377="zákl. přenesená",J377,0)</f>
        <v>0</v>
      </c>
      <c r="BH377" s="232">
        <f>IF(N377="sníž. přenesená",J377,0)</f>
        <v>0</v>
      </c>
      <c r="BI377" s="232">
        <f>IF(N377="nulová",J377,0)</f>
        <v>0</v>
      </c>
      <c r="BJ377" s="19" t="s">
        <v>77</v>
      </c>
      <c r="BK377" s="232">
        <f>ROUND(I377*H377,2)</f>
        <v>0</v>
      </c>
      <c r="BL377" s="19" t="s">
        <v>300</v>
      </c>
      <c r="BM377" s="231" t="s">
        <v>953</v>
      </c>
    </row>
    <row r="378" s="13" customFormat="1">
      <c r="A378" s="13"/>
      <c r="B378" s="233"/>
      <c r="C378" s="234"/>
      <c r="D378" s="235" t="s">
        <v>170</v>
      </c>
      <c r="E378" s="236" t="s">
        <v>19</v>
      </c>
      <c r="F378" s="237" t="s">
        <v>954</v>
      </c>
      <c r="G378" s="234"/>
      <c r="H378" s="238">
        <v>780</v>
      </c>
      <c r="I378" s="239"/>
      <c r="J378" s="234"/>
      <c r="K378" s="234"/>
      <c r="L378" s="240"/>
      <c r="M378" s="241"/>
      <c r="N378" s="242"/>
      <c r="O378" s="242"/>
      <c r="P378" s="242"/>
      <c r="Q378" s="242"/>
      <c r="R378" s="242"/>
      <c r="S378" s="242"/>
      <c r="T378" s="243"/>
      <c r="U378" s="13"/>
      <c r="V378" s="13"/>
      <c r="W378" s="13"/>
      <c r="X378" s="13"/>
      <c r="Y378" s="13"/>
      <c r="Z378" s="13"/>
      <c r="AA378" s="13"/>
      <c r="AB378" s="13"/>
      <c r="AC378" s="13"/>
      <c r="AD378" s="13"/>
      <c r="AE378" s="13"/>
      <c r="AT378" s="244" t="s">
        <v>170</v>
      </c>
      <c r="AU378" s="244" t="s">
        <v>79</v>
      </c>
      <c r="AV378" s="13" t="s">
        <v>79</v>
      </c>
      <c r="AW378" s="13" t="s">
        <v>31</v>
      </c>
      <c r="AX378" s="13" t="s">
        <v>77</v>
      </c>
      <c r="AY378" s="244" t="s">
        <v>141</v>
      </c>
    </row>
    <row r="379" s="2" customFormat="1" ht="16.5" customHeight="1">
      <c r="A379" s="40"/>
      <c r="B379" s="41"/>
      <c r="C379" s="277" t="s">
        <v>955</v>
      </c>
      <c r="D379" s="277" t="s">
        <v>379</v>
      </c>
      <c r="E379" s="278" t="s">
        <v>931</v>
      </c>
      <c r="F379" s="279" t="s">
        <v>932</v>
      </c>
      <c r="G379" s="280" t="s">
        <v>257</v>
      </c>
      <c r="H379" s="281">
        <v>0.27300000000000002</v>
      </c>
      <c r="I379" s="282"/>
      <c r="J379" s="283">
        <f>ROUND(I379*H379,2)</f>
        <v>0</v>
      </c>
      <c r="K379" s="279" t="s">
        <v>197</v>
      </c>
      <c r="L379" s="284"/>
      <c r="M379" s="285" t="s">
        <v>19</v>
      </c>
      <c r="N379" s="286" t="s">
        <v>40</v>
      </c>
      <c r="O379" s="86"/>
      <c r="P379" s="229">
        <f>O379*H379</f>
        <v>0</v>
      </c>
      <c r="Q379" s="229">
        <v>1</v>
      </c>
      <c r="R379" s="229">
        <f>Q379*H379</f>
        <v>0.27300000000000002</v>
      </c>
      <c r="S379" s="229">
        <v>0</v>
      </c>
      <c r="T379" s="230">
        <f>S379*H379</f>
        <v>0</v>
      </c>
      <c r="U379" s="40"/>
      <c r="V379" s="40"/>
      <c r="W379" s="40"/>
      <c r="X379" s="40"/>
      <c r="Y379" s="40"/>
      <c r="Z379" s="40"/>
      <c r="AA379" s="40"/>
      <c r="AB379" s="40"/>
      <c r="AC379" s="40"/>
      <c r="AD379" s="40"/>
      <c r="AE379" s="40"/>
      <c r="AR379" s="231" t="s">
        <v>401</v>
      </c>
      <c r="AT379" s="231" t="s">
        <v>379</v>
      </c>
      <c r="AU379" s="231" t="s">
        <v>79</v>
      </c>
      <c r="AY379" s="19" t="s">
        <v>141</v>
      </c>
      <c r="BE379" s="232">
        <f>IF(N379="základní",J379,0)</f>
        <v>0</v>
      </c>
      <c r="BF379" s="232">
        <f>IF(N379="snížená",J379,0)</f>
        <v>0</v>
      </c>
      <c r="BG379" s="232">
        <f>IF(N379="zákl. přenesená",J379,0)</f>
        <v>0</v>
      </c>
      <c r="BH379" s="232">
        <f>IF(N379="sníž. přenesená",J379,0)</f>
        <v>0</v>
      </c>
      <c r="BI379" s="232">
        <f>IF(N379="nulová",J379,0)</f>
        <v>0</v>
      </c>
      <c r="BJ379" s="19" t="s">
        <v>77</v>
      </c>
      <c r="BK379" s="232">
        <f>ROUND(I379*H379,2)</f>
        <v>0</v>
      </c>
      <c r="BL379" s="19" t="s">
        <v>300</v>
      </c>
      <c r="BM379" s="231" t="s">
        <v>956</v>
      </c>
    </row>
    <row r="380" s="2" customFormat="1">
      <c r="A380" s="40"/>
      <c r="B380" s="41"/>
      <c r="C380" s="42"/>
      <c r="D380" s="235" t="s">
        <v>934</v>
      </c>
      <c r="E380" s="42"/>
      <c r="F380" s="250" t="s">
        <v>935</v>
      </c>
      <c r="G380" s="42"/>
      <c r="H380" s="42"/>
      <c r="I380" s="138"/>
      <c r="J380" s="42"/>
      <c r="K380" s="42"/>
      <c r="L380" s="46"/>
      <c r="M380" s="251"/>
      <c r="N380" s="252"/>
      <c r="O380" s="86"/>
      <c r="P380" s="86"/>
      <c r="Q380" s="86"/>
      <c r="R380" s="86"/>
      <c r="S380" s="86"/>
      <c r="T380" s="87"/>
      <c r="U380" s="40"/>
      <c r="V380" s="40"/>
      <c r="W380" s="40"/>
      <c r="X380" s="40"/>
      <c r="Y380" s="40"/>
      <c r="Z380" s="40"/>
      <c r="AA380" s="40"/>
      <c r="AB380" s="40"/>
      <c r="AC380" s="40"/>
      <c r="AD380" s="40"/>
      <c r="AE380" s="40"/>
      <c r="AT380" s="19" t="s">
        <v>934</v>
      </c>
      <c r="AU380" s="19" t="s">
        <v>79</v>
      </c>
    </row>
    <row r="381" s="13" customFormat="1">
      <c r="A381" s="13"/>
      <c r="B381" s="233"/>
      <c r="C381" s="234"/>
      <c r="D381" s="235" t="s">
        <v>170</v>
      </c>
      <c r="E381" s="234"/>
      <c r="F381" s="237" t="s">
        <v>936</v>
      </c>
      <c r="G381" s="234"/>
      <c r="H381" s="238">
        <v>0.27300000000000002</v>
      </c>
      <c r="I381" s="239"/>
      <c r="J381" s="234"/>
      <c r="K381" s="234"/>
      <c r="L381" s="240"/>
      <c r="M381" s="241"/>
      <c r="N381" s="242"/>
      <c r="O381" s="242"/>
      <c r="P381" s="242"/>
      <c r="Q381" s="242"/>
      <c r="R381" s="242"/>
      <c r="S381" s="242"/>
      <c r="T381" s="243"/>
      <c r="U381" s="13"/>
      <c r="V381" s="13"/>
      <c r="W381" s="13"/>
      <c r="X381" s="13"/>
      <c r="Y381" s="13"/>
      <c r="Z381" s="13"/>
      <c r="AA381" s="13"/>
      <c r="AB381" s="13"/>
      <c r="AC381" s="13"/>
      <c r="AD381" s="13"/>
      <c r="AE381" s="13"/>
      <c r="AT381" s="244" t="s">
        <v>170</v>
      </c>
      <c r="AU381" s="244" t="s">
        <v>79</v>
      </c>
      <c r="AV381" s="13" t="s">
        <v>79</v>
      </c>
      <c r="AW381" s="13" t="s">
        <v>4</v>
      </c>
      <c r="AX381" s="13" t="s">
        <v>77</v>
      </c>
      <c r="AY381" s="244" t="s">
        <v>141</v>
      </c>
    </row>
    <row r="382" s="2" customFormat="1" ht="16.5" customHeight="1">
      <c r="A382" s="40"/>
      <c r="B382" s="41"/>
      <c r="C382" s="220" t="s">
        <v>957</v>
      </c>
      <c r="D382" s="220" t="s">
        <v>144</v>
      </c>
      <c r="E382" s="221" t="s">
        <v>958</v>
      </c>
      <c r="F382" s="222" t="s">
        <v>959</v>
      </c>
      <c r="G382" s="223" t="s">
        <v>196</v>
      </c>
      <c r="H382" s="224">
        <v>780</v>
      </c>
      <c r="I382" s="225"/>
      <c r="J382" s="226">
        <f>ROUND(I382*H382,2)</f>
        <v>0</v>
      </c>
      <c r="K382" s="222" t="s">
        <v>197</v>
      </c>
      <c r="L382" s="46"/>
      <c r="M382" s="227" t="s">
        <v>19</v>
      </c>
      <c r="N382" s="228" t="s">
        <v>40</v>
      </c>
      <c r="O382" s="86"/>
      <c r="P382" s="229">
        <f>O382*H382</f>
        <v>0</v>
      </c>
      <c r="Q382" s="229">
        <v>0.00038000000000000002</v>
      </c>
      <c r="R382" s="229">
        <f>Q382*H382</f>
        <v>0.2964</v>
      </c>
      <c r="S382" s="229">
        <v>0</v>
      </c>
      <c r="T382" s="230">
        <f>S382*H382</f>
        <v>0</v>
      </c>
      <c r="U382" s="40"/>
      <c r="V382" s="40"/>
      <c r="W382" s="40"/>
      <c r="X382" s="40"/>
      <c r="Y382" s="40"/>
      <c r="Z382" s="40"/>
      <c r="AA382" s="40"/>
      <c r="AB382" s="40"/>
      <c r="AC382" s="40"/>
      <c r="AD382" s="40"/>
      <c r="AE382" s="40"/>
      <c r="AR382" s="231" t="s">
        <v>300</v>
      </c>
      <c r="AT382" s="231" t="s">
        <v>144</v>
      </c>
      <c r="AU382" s="231" t="s">
        <v>79</v>
      </c>
      <c r="AY382" s="19" t="s">
        <v>141</v>
      </c>
      <c r="BE382" s="232">
        <f>IF(N382="základní",J382,0)</f>
        <v>0</v>
      </c>
      <c r="BF382" s="232">
        <f>IF(N382="snížená",J382,0)</f>
        <v>0</v>
      </c>
      <c r="BG382" s="232">
        <f>IF(N382="zákl. přenesená",J382,0)</f>
        <v>0</v>
      </c>
      <c r="BH382" s="232">
        <f>IF(N382="sníž. přenesená",J382,0)</f>
        <v>0</v>
      </c>
      <c r="BI382" s="232">
        <f>IF(N382="nulová",J382,0)</f>
        <v>0</v>
      </c>
      <c r="BJ382" s="19" t="s">
        <v>77</v>
      </c>
      <c r="BK382" s="232">
        <f>ROUND(I382*H382,2)</f>
        <v>0</v>
      </c>
      <c r="BL382" s="19" t="s">
        <v>300</v>
      </c>
      <c r="BM382" s="231" t="s">
        <v>960</v>
      </c>
    </row>
    <row r="383" s="2" customFormat="1" ht="24" customHeight="1">
      <c r="A383" s="40"/>
      <c r="B383" s="41"/>
      <c r="C383" s="277" t="s">
        <v>961</v>
      </c>
      <c r="D383" s="277" t="s">
        <v>379</v>
      </c>
      <c r="E383" s="278" t="s">
        <v>962</v>
      </c>
      <c r="F383" s="279" t="s">
        <v>963</v>
      </c>
      <c r="G383" s="280" t="s">
        <v>196</v>
      </c>
      <c r="H383" s="281">
        <v>897</v>
      </c>
      <c r="I383" s="282"/>
      <c r="J383" s="283">
        <f>ROUND(I383*H383,2)</f>
        <v>0</v>
      </c>
      <c r="K383" s="279" t="s">
        <v>197</v>
      </c>
      <c r="L383" s="284"/>
      <c r="M383" s="285" t="s">
        <v>19</v>
      </c>
      <c r="N383" s="286" t="s">
        <v>40</v>
      </c>
      <c r="O383" s="86"/>
      <c r="P383" s="229">
        <f>O383*H383</f>
        <v>0</v>
      </c>
      <c r="Q383" s="229">
        <v>0.0050000000000000001</v>
      </c>
      <c r="R383" s="229">
        <f>Q383*H383</f>
        <v>4.4850000000000003</v>
      </c>
      <c r="S383" s="229">
        <v>0</v>
      </c>
      <c r="T383" s="230">
        <f>S383*H383</f>
        <v>0</v>
      </c>
      <c r="U383" s="40"/>
      <c r="V383" s="40"/>
      <c r="W383" s="40"/>
      <c r="X383" s="40"/>
      <c r="Y383" s="40"/>
      <c r="Z383" s="40"/>
      <c r="AA383" s="40"/>
      <c r="AB383" s="40"/>
      <c r="AC383" s="40"/>
      <c r="AD383" s="40"/>
      <c r="AE383" s="40"/>
      <c r="AR383" s="231" t="s">
        <v>401</v>
      </c>
      <c r="AT383" s="231" t="s">
        <v>379</v>
      </c>
      <c r="AU383" s="231" t="s">
        <v>79</v>
      </c>
      <c r="AY383" s="19" t="s">
        <v>141</v>
      </c>
      <c r="BE383" s="232">
        <f>IF(N383="základní",J383,0)</f>
        <v>0</v>
      </c>
      <c r="BF383" s="232">
        <f>IF(N383="snížená",J383,0)</f>
        <v>0</v>
      </c>
      <c r="BG383" s="232">
        <f>IF(N383="zákl. přenesená",J383,0)</f>
        <v>0</v>
      </c>
      <c r="BH383" s="232">
        <f>IF(N383="sníž. přenesená",J383,0)</f>
        <v>0</v>
      </c>
      <c r="BI383" s="232">
        <f>IF(N383="nulová",J383,0)</f>
        <v>0</v>
      </c>
      <c r="BJ383" s="19" t="s">
        <v>77</v>
      </c>
      <c r="BK383" s="232">
        <f>ROUND(I383*H383,2)</f>
        <v>0</v>
      </c>
      <c r="BL383" s="19" t="s">
        <v>300</v>
      </c>
      <c r="BM383" s="231" t="s">
        <v>964</v>
      </c>
    </row>
    <row r="384" s="13" customFormat="1">
      <c r="A384" s="13"/>
      <c r="B384" s="233"/>
      <c r="C384" s="234"/>
      <c r="D384" s="235" t="s">
        <v>170</v>
      </c>
      <c r="E384" s="234"/>
      <c r="F384" s="237" t="s">
        <v>965</v>
      </c>
      <c r="G384" s="234"/>
      <c r="H384" s="238">
        <v>897</v>
      </c>
      <c r="I384" s="239"/>
      <c r="J384" s="234"/>
      <c r="K384" s="234"/>
      <c r="L384" s="240"/>
      <c r="M384" s="241"/>
      <c r="N384" s="242"/>
      <c r="O384" s="242"/>
      <c r="P384" s="242"/>
      <c r="Q384" s="242"/>
      <c r="R384" s="242"/>
      <c r="S384" s="242"/>
      <c r="T384" s="243"/>
      <c r="U384" s="13"/>
      <c r="V384" s="13"/>
      <c r="W384" s="13"/>
      <c r="X384" s="13"/>
      <c r="Y384" s="13"/>
      <c r="Z384" s="13"/>
      <c r="AA384" s="13"/>
      <c r="AB384" s="13"/>
      <c r="AC384" s="13"/>
      <c r="AD384" s="13"/>
      <c r="AE384" s="13"/>
      <c r="AT384" s="244" t="s">
        <v>170</v>
      </c>
      <c r="AU384" s="244" t="s">
        <v>79</v>
      </c>
      <c r="AV384" s="13" t="s">
        <v>79</v>
      </c>
      <c r="AW384" s="13" t="s">
        <v>4</v>
      </c>
      <c r="AX384" s="13" t="s">
        <v>77</v>
      </c>
      <c r="AY384" s="244" t="s">
        <v>141</v>
      </c>
    </row>
    <row r="385" s="2" customFormat="1" ht="24" customHeight="1">
      <c r="A385" s="40"/>
      <c r="B385" s="41"/>
      <c r="C385" s="220" t="s">
        <v>966</v>
      </c>
      <c r="D385" s="220" t="s">
        <v>144</v>
      </c>
      <c r="E385" s="221" t="s">
        <v>967</v>
      </c>
      <c r="F385" s="222" t="s">
        <v>968</v>
      </c>
      <c r="G385" s="223" t="s">
        <v>257</v>
      </c>
      <c r="H385" s="224">
        <v>5.327</v>
      </c>
      <c r="I385" s="225"/>
      <c r="J385" s="226">
        <f>ROUND(I385*H385,2)</f>
        <v>0</v>
      </c>
      <c r="K385" s="222" t="s">
        <v>197</v>
      </c>
      <c r="L385" s="46"/>
      <c r="M385" s="227" t="s">
        <v>19</v>
      </c>
      <c r="N385" s="228" t="s">
        <v>40</v>
      </c>
      <c r="O385" s="86"/>
      <c r="P385" s="229">
        <f>O385*H385</f>
        <v>0</v>
      </c>
      <c r="Q385" s="229">
        <v>0</v>
      </c>
      <c r="R385" s="229">
        <f>Q385*H385</f>
        <v>0</v>
      </c>
      <c r="S385" s="229">
        <v>0</v>
      </c>
      <c r="T385" s="230">
        <f>S385*H385</f>
        <v>0</v>
      </c>
      <c r="U385" s="40"/>
      <c r="V385" s="40"/>
      <c r="W385" s="40"/>
      <c r="X385" s="40"/>
      <c r="Y385" s="40"/>
      <c r="Z385" s="40"/>
      <c r="AA385" s="40"/>
      <c r="AB385" s="40"/>
      <c r="AC385" s="40"/>
      <c r="AD385" s="40"/>
      <c r="AE385" s="40"/>
      <c r="AR385" s="231" t="s">
        <v>300</v>
      </c>
      <c r="AT385" s="231" t="s">
        <v>144</v>
      </c>
      <c r="AU385" s="231" t="s">
        <v>79</v>
      </c>
      <c r="AY385" s="19" t="s">
        <v>141</v>
      </c>
      <c r="BE385" s="232">
        <f>IF(N385="základní",J385,0)</f>
        <v>0</v>
      </c>
      <c r="BF385" s="232">
        <f>IF(N385="snížená",J385,0)</f>
        <v>0</v>
      </c>
      <c r="BG385" s="232">
        <f>IF(N385="zákl. přenesená",J385,0)</f>
        <v>0</v>
      </c>
      <c r="BH385" s="232">
        <f>IF(N385="sníž. přenesená",J385,0)</f>
        <v>0</v>
      </c>
      <c r="BI385" s="232">
        <f>IF(N385="nulová",J385,0)</f>
        <v>0</v>
      </c>
      <c r="BJ385" s="19" t="s">
        <v>77</v>
      </c>
      <c r="BK385" s="232">
        <f>ROUND(I385*H385,2)</f>
        <v>0</v>
      </c>
      <c r="BL385" s="19" t="s">
        <v>300</v>
      </c>
      <c r="BM385" s="231" t="s">
        <v>969</v>
      </c>
    </row>
    <row r="386" s="2" customFormat="1">
      <c r="A386" s="40"/>
      <c r="B386" s="41"/>
      <c r="C386" s="42"/>
      <c r="D386" s="235" t="s">
        <v>199</v>
      </c>
      <c r="E386" s="42"/>
      <c r="F386" s="250" t="s">
        <v>970</v>
      </c>
      <c r="G386" s="42"/>
      <c r="H386" s="42"/>
      <c r="I386" s="138"/>
      <c r="J386" s="42"/>
      <c r="K386" s="42"/>
      <c r="L386" s="46"/>
      <c r="M386" s="251"/>
      <c r="N386" s="252"/>
      <c r="O386" s="86"/>
      <c r="P386" s="86"/>
      <c r="Q386" s="86"/>
      <c r="R386" s="86"/>
      <c r="S386" s="86"/>
      <c r="T386" s="87"/>
      <c r="U386" s="40"/>
      <c r="V386" s="40"/>
      <c r="W386" s="40"/>
      <c r="X386" s="40"/>
      <c r="Y386" s="40"/>
      <c r="Z386" s="40"/>
      <c r="AA386" s="40"/>
      <c r="AB386" s="40"/>
      <c r="AC386" s="40"/>
      <c r="AD386" s="40"/>
      <c r="AE386" s="40"/>
      <c r="AT386" s="19" t="s">
        <v>199</v>
      </c>
      <c r="AU386" s="19" t="s">
        <v>79</v>
      </c>
    </row>
    <row r="387" s="12" customFormat="1" ht="22.8" customHeight="1">
      <c r="A387" s="12"/>
      <c r="B387" s="204"/>
      <c r="C387" s="205"/>
      <c r="D387" s="206" t="s">
        <v>68</v>
      </c>
      <c r="E387" s="218" t="s">
        <v>971</v>
      </c>
      <c r="F387" s="218" t="s">
        <v>972</v>
      </c>
      <c r="G387" s="205"/>
      <c r="H387" s="205"/>
      <c r="I387" s="208"/>
      <c r="J387" s="219">
        <f>BK387</f>
        <v>0</v>
      </c>
      <c r="K387" s="205"/>
      <c r="L387" s="210"/>
      <c r="M387" s="211"/>
      <c r="N387" s="212"/>
      <c r="O387" s="212"/>
      <c r="P387" s="213">
        <f>SUM(P388:P403)</f>
        <v>0</v>
      </c>
      <c r="Q387" s="212"/>
      <c r="R387" s="213">
        <f>SUM(R388:R403)</f>
        <v>2.9468250000000005</v>
      </c>
      <c r="S387" s="212"/>
      <c r="T387" s="214">
        <f>SUM(T388:T403)</f>
        <v>0</v>
      </c>
      <c r="U387" s="12"/>
      <c r="V387" s="12"/>
      <c r="W387" s="12"/>
      <c r="X387" s="12"/>
      <c r="Y387" s="12"/>
      <c r="Z387" s="12"/>
      <c r="AA387" s="12"/>
      <c r="AB387" s="12"/>
      <c r="AC387" s="12"/>
      <c r="AD387" s="12"/>
      <c r="AE387" s="12"/>
      <c r="AR387" s="215" t="s">
        <v>79</v>
      </c>
      <c r="AT387" s="216" t="s">
        <v>68</v>
      </c>
      <c r="AU387" s="216" t="s">
        <v>77</v>
      </c>
      <c r="AY387" s="215" t="s">
        <v>141</v>
      </c>
      <c r="BK387" s="217">
        <f>SUM(BK388:BK403)</f>
        <v>0</v>
      </c>
    </row>
    <row r="388" s="2" customFormat="1" ht="16.5" customHeight="1">
      <c r="A388" s="40"/>
      <c r="B388" s="41"/>
      <c r="C388" s="220" t="s">
        <v>973</v>
      </c>
      <c r="D388" s="220" t="s">
        <v>144</v>
      </c>
      <c r="E388" s="221" t="s">
        <v>974</v>
      </c>
      <c r="F388" s="222" t="s">
        <v>975</v>
      </c>
      <c r="G388" s="223" t="s">
        <v>287</v>
      </c>
      <c r="H388" s="224">
        <v>270</v>
      </c>
      <c r="I388" s="225"/>
      <c r="J388" s="226">
        <f>ROUND(I388*H388,2)</f>
        <v>0</v>
      </c>
      <c r="K388" s="222" t="s">
        <v>19</v>
      </c>
      <c r="L388" s="46"/>
      <c r="M388" s="227" t="s">
        <v>19</v>
      </c>
      <c r="N388" s="228" t="s">
        <v>40</v>
      </c>
      <c r="O388" s="86"/>
      <c r="P388" s="229">
        <f>O388*H388</f>
        <v>0</v>
      </c>
      <c r="Q388" s="229">
        <v>5.0000000000000002E-05</v>
      </c>
      <c r="R388" s="229">
        <f>Q388*H388</f>
        <v>0.0135</v>
      </c>
      <c r="S388" s="229">
        <v>0</v>
      </c>
      <c r="T388" s="230">
        <f>S388*H388</f>
        <v>0</v>
      </c>
      <c r="U388" s="40"/>
      <c r="V388" s="40"/>
      <c r="W388" s="40"/>
      <c r="X388" s="40"/>
      <c r="Y388" s="40"/>
      <c r="Z388" s="40"/>
      <c r="AA388" s="40"/>
      <c r="AB388" s="40"/>
      <c r="AC388" s="40"/>
      <c r="AD388" s="40"/>
      <c r="AE388" s="40"/>
      <c r="AR388" s="231" t="s">
        <v>300</v>
      </c>
      <c r="AT388" s="231" t="s">
        <v>144</v>
      </c>
      <c r="AU388" s="231" t="s">
        <v>79</v>
      </c>
      <c r="AY388" s="19" t="s">
        <v>141</v>
      </c>
      <c r="BE388" s="232">
        <f>IF(N388="základní",J388,0)</f>
        <v>0</v>
      </c>
      <c r="BF388" s="232">
        <f>IF(N388="snížená",J388,0)</f>
        <v>0</v>
      </c>
      <c r="BG388" s="232">
        <f>IF(N388="zákl. přenesená",J388,0)</f>
        <v>0</v>
      </c>
      <c r="BH388" s="232">
        <f>IF(N388="sníž. přenesená",J388,0)</f>
        <v>0</v>
      </c>
      <c r="BI388" s="232">
        <f>IF(N388="nulová",J388,0)</f>
        <v>0</v>
      </c>
      <c r="BJ388" s="19" t="s">
        <v>77</v>
      </c>
      <c r="BK388" s="232">
        <f>ROUND(I388*H388,2)</f>
        <v>0</v>
      </c>
      <c r="BL388" s="19" t="s">
        <v>300</v>
      </c>
      <c r="BM388" s="231" t="s">
        <v>976</v>
      </c>
    </row>
    <row r="389" s="2" customFormat="1">
      <c r="A389" s="40"/>
      <c r="B389" s="41"/>
      <c r="C389" s="42"/>
      <c r="D389" s="235" t="s">
        <v>199</v>
      </c>
      <c r="E389" s="42"/>
      <c r="F389" s="250" t="s">
        <v>977</v>
      </c>
      <c r="G389" s="42"/>
      <c r="H389" s="42"/>
      <c r="I389" s="138"/>
      <c r="J389" s="42"/>
      <c r="K389" s="42"/>
      <c r="L389" s="46"/>
      <c r="M389" s="251"/>
      <c r="N389" s="252"/>
      <c r="O389" s="86"/>
      <c r="P389" s="86"/>
      <c r="Q389" s="86"/>
      <c r="R389" s="86"/>
      <c r="S389" s="86"/>
      <c r="T389" s="87"/>
      <c r="U389" s="40"/>
      <c r="V389" s="40"/>
      <c r="W389" s="40"/>
      <c r="X389" s="40"/>
      <c r="Y389" s="40"/>
      <c r="Z389" s="40"/>
      <c r="AA389" s="40"/>
      <c r="AB389" s="40"/>
      <c r="AC389" s="40"/>
      <c r="AD389" s="40"/>
      <c r="AE389" s="40"/>
      <c r="AT389" s="19" t="s">
        <v>199</v>
      </c>
      <c r="AU389" s="19" t="s">
        <v>79</v>
      </c>
    </row>
    <row r="390" s="13" customFormat="1">
      <c r="A390" s="13"/>
      <c r="B390" s="233"/>
      <c r="C390" s="234"/>
      <c r="D390" s="235" t="s">
        <v>170</v>
      </c>
      <c r="E390" s="236" t="s">
        <v>19</v>
      </c>
      <c r="F390" s="237" t="s">
        <v>978</v>
      </c>
      <c r="G390" s="234"/>
      <c r="H390" s="238">
        <v>270</v>
      </c>
      <c r="I390" s="239"/>
      <c r="J390" s="234"/>
      <c r="K390" s="234"/>
      <c r="L390" s="240"/>
      <c r="M390" s="241"/>
      <c r="N390" s="242"/>
      <c r="O390" s="242"/>
      <c r="P390" s="242"/>
      <c r="Q390" s="242"/>
      <c r="R390" s="242"/>
      <c r="S390" s="242"/>
      <c r="T390" s="243"/>
      <c r="U390" s="13"/>
      <c r="V390" s="13"/>
      <c r="W390" s="13"/>
      <c r="X390" s="13"/>
      <c r="Y390" s="13"/>
      <c r="Z390" s="13"/>
      <c r="AA390" s="13"/>
      <c r="AB390" s="13"/>
      <c r="AC390" s="13"/>
      <c r="AD390" s="13"/>
      <c r="AE390" s="13"/>
      <c r="AT390" s="244" t="s">
        <v>170</v>
      </c>
      <c r="AU390" s="244" t="s">
        <v>79</v>
      </c>
      <c r="AV390" s="13" t="s">
        <v>79</v>
      </c>
      <c r="AW390" s="13" t="s">
        <v>31</v>
      </c>
      <c r="AX390" s="13" t="s">
        <v>77</v>
      </c>
      <c r="AY390" s="244" t="s">
        <v>141</v>
      </c>
    </row>
    <row r="391" s="2" customFormat="1" ht="16.5" customHeight="1">
      <c r="A391" s="40"/>
      <c r="B391" s="41"/>
      <c r="C391" s="277" t="s">
        <v>979</v>
      </c>
      <c r="D391" s="277" t="s">
        <v>379</v>
      </c>
      <c r="E391" s="278" t="s">
        <v>980</v>
      </c>
      <c r="F391" s="279" t="s">
        <v>981</v>
      </c>
      <c r="G391" s="280" t="s">
        <v>287</v>
      </c>
      <c r="H391" s="281">
        <v>270</v>
      </c>
      <c r="I391" s="282"/>
      <c r="J391" s="283">
        <f>ROUND(I391*H391,2)</f>
        <v>0</v>
      </c>
      <c r="K391" s="279" t="s">
        <v>19</v>
      </c>
      <c r="L391" s="284"/>
      <c r="M391" s="285" t="s">
        <v>19</v>
      </c>
      <c r="N391" s="286" t="s">
        <v>40</v>
      </c>
      <c r="O391" s="86"/>
      <c r="P391" s="229">
        <f>O391*H391</f>
        <v>0</v>
      </c>
      <c r="Q391" s="229">
        <v>0.001</v>
      </c>
      <c r="R391" s="229">
        <f>Q391*H391</f>
        <v>0.27000000000000002</v>
      </c>
      <c r="S391" s="229">
        <v>0</v>
      </c>
      <c r="T391" s="230">
        <f>S391*H391</f>
        <v>0</v>
      </c>
      <c r="U391" s="40"/>
      <c r="V391" s="40"/>
      <c r="W391" s="40"/>
      <c r="X391" s="40"/>
      <c r="Y391" s="40"/>
      <c r="Z391" s="40"/>
      <c r="AA391" s="40"/>
      <c r="AB391" s="40"/>
      <c r="AC391" s="40"/>
      <c r="AD391" s="40"/>
      <c r="AE391" s="40"/>
      <c r="AR391" s="231" t="s">
        <v>401</v>
      </c>
      <c r="AT391" s="231" t="s">
        <v>379</v>
      </c>
      <c r="AU391" s="231" t="s">
        <v>79</v>
      </c>
      <c r="AY391" s="19" t="s">
        <v>141</v>
      </c>
      <c r="BE391" s="232">
        <f>IF(N391="základní",J391,0)</f>
        <v>0</v>
      </c>
      <c r="BF391" s="232">
        <f>IF(N391="snížená",J391,0)</f>
        <v>0</v>
      </c>
      <c r="BG391" s="232">
        <f>IF(N391="zákl. přenesená",J391,0)</f>
        <v>0</v>
      </c>
      <c r="BH391" s="232">
        <f>IF(N391="sníž. přenesená",J391,0)</f>
        <v>0</v>
      </c>
      <c r="BI391" s="232">
        <f>IF(N391="nulová",J391,0)</f>
        <v>0</v>
      </c>
      <c r="BJ391" s="19" t="s">
        <v>77</v>
      </c>
      <c r="BK391" s="232">
        <f>ROUND(I391*H391,2)</f>
        <v>0</v>
      </c>
      <c r="BL391" s="19" t="s">
        <v>300</v>
      </c>
      <c r="BM391" s="231" t="s">
        <v>982</v>
      </c>
    </row>
    <row r="392" s="13" customFormat="1">
      <c r="A392" s="13"/>
      <c r="B392" s="233"/>
      <c r="C392" s="234"/>
      <c r="D392" s="235" t="s">
        <v>170</v>
      </c>
      <c r="E392" s="236" t="s">
        <v>19</v>
      </c>
      <c r="F392" s="237" t="s">
        <v>978</v>
      </c>
      <c r="G392" s="234"/>
      <c r="H392" s="238">
        <v>270</v>
      </c>
      <c r="I392" s="239"/>
      <c r="J392" s="234"/>
      <c r="K392" s="234"/>
      <c r="L392" s="240"/>
      <c r="M392" s="241"/>
      <c r="N392" s="242"/>
      <c r="O392" s="242"/>
      <c r="P392" s="242"/>
      <c r="Q392" s="242"/>
      <c r="R392" s="242"/>
      <c r="S392" s="242"/>
      <c r="T392" s="243"/>
      <c r="U392" s="13"/>
      <c r="V392" s="13"/>
      <c r="W392" s="13"/>
      <c r="X392" s="13"/>
      <c r="Y392" s="13"/>
      <c r="Z392" s="13"/>
      <c r="AA392" s="13"/>
      <c r="AB392" s="13"/>
      <c r="AC392" s="13"/>
      <c r="AD392" s="13"/>
      <c r="AE392" s="13"/>
      <c r="AT392" s="244" t="s">
        <v>170</v>
      </c>
      <c r="AU392" s="244" t="s">
        <v>79</v>
      </c>
      <c r="AV392" s="13" t="s">
        <v>79</v>
      </c>
      <c r="AW392" s="13" t="s">
        <v>31</v>
      </c>
      <c r="AX392" s="13" t="s">
        <v>77</v>
      </c>
      <c r="AY392" s="244" t="s">
        <v>141</v>
      </c>
    </row>
    <row r="393" s="2" customFormat="1" ht="16.5" customHeight="1">
      <c r="A393" s="40"/>
      <c r="B393" s="41"/>
      <c r="C393" s="220" t="s">
        <v>983</v>
      </c>
      <c r="D393" s="220" t="s">
        <v>144</v>
      </c>
      <c r="E393" s="221" t="s">
        <v>984</v>
      </c>
      <c r="F393" s="222" t="s">
        <v>975</v>
      </c>
      <c r="G393" s="223" t="s">
        <v>287</v>
      </c>
      <c r="H393" s="224">
        <v>2536.5</v>
      </c>
      <c r="I393" s="225"/>
      <c r="J393" s="226">
        <f>ROUND(I393*H393,2)</f>
        <v>0</v>
      </c>
      <c r="K393" s="222" t="s">
        <v>19</v>
      </c>
      <c r="L393" s="46"/>
      <c r="M393" s="227" t="s">
        <v>19</v>
      </c>
      <c r="N393" s="228" t="s">
        <v>40</v>
      </c>
      <c r="O393" s="86"/>
      <c r="P393" s="229">
        <f>O393*H393</f>
        <v>0</v>
      </c>
      <c r="Q393" s="229">
        <v>5.0000000000000002E-05</v>
      </c>
      <c r="R393" s="229">
        <f>Q393*H393</f>
        <v>0.12682499999999999</v>
      </c>
      <c r="S393" s="229">
        <v>0</v>
      </c>
      <c r="T393" s="230">
        <f>S393*H393</f>
        <v>0</v>
      </c>
      <c r="U393" s="40"/>
      <c r="V393" s="40"/>
      <c r="W393" s="40"/>
      <c r="X393" s="40"/>
      <c r="Y393" s="40"/>
      <c r="Z393" s="40"/>
      <c r="AA393" s="40"/>
      <c r="AB393" s="40"/>
      <c r="AC393" s="40"/>
      <c r="AD393" s="40"/>
      <c r="AE393" s="40"/>
      <c r="AR393" s="231" t="s">
        <v>300</v>
      </c>
      <c r="AT393" s="231" t="s">
        <v>144</v>
      </c>
      <c r="AU393" s="231" t="s">
        <v>79</v>
      </c>
      <c r="AY393" s="19" t="s">
        <v>141</v>
      </c>
      <c r="BE393" s="232">
        <f>IF(N393="základní",J393,0)</f>
        <v>0</v>
      </c>
      <c r="BF393" s="232">
        <f>IF(N393="snížená",J393,0)</f>
        <v>0</v>
      </c>
      <c r="BG393" s="232">
        <f>IF(N393="zákl. přenesená",J393,0)</f>
        <v>0</v>
      </c>
      <c r="BH393" s="232">
        <f>IF(N393="sníž. přenesená",J393,0)</f>
        <v>0</v>
      </c>
      <c r="BI393" s="232">
        <f>IF(N393="nulová",J393,0)</f>
        <v>0</v>
      </c>
      <c r="BJ393" s="19" t="s">
        <v>77</v>
      </c>
      <c r="BK393" s="232">
        <f>ROUND(I393*H393,2)</f>
        <v>0</v>
      </c>
      <c r="BL393" s="19" t="s">
        <v>300</v>
      </c>
      <c r="BM393" s="231" t="s">
        <v>985</v>
      </c>
    </row>
    <row r="394" s="2" customFormat="1">
      <c r="A394" s="40"/>
      <c r="B394" s="41"/>
      <c r="C394" s="42"/>
      <c r="D394" s="235" t="s">
        <v>199</v>
      </c>
      <c r="E394" s="42"/>
      <c r="F394" s="250" t="s">
        <v>977</v>
      </c>
      <c r="G394" s="42"/>
      <c r="H394" s="42"/>
      <c r="I394" s="138"/>
      <c r="J394" s="42"/>
      <c r="K394" s="42"/>
      <c r="L394" s="46"/>
      <c r="M394" s="251"/>
      <c r="N394" s="252"/>
      <c r="O394" s="86"/>
      <c r="P394" s="86"/>
      <c r="Q394" s="86"/>
      <c r="R394" s="86"/>
      <c r="S394" s="86"/>
      <c r="T394" s="87"/>
      <c r="U394" s="40"/>
      <c r="V394" s="40"/>
      <c r="W394" s="40"/>
      <c r="X394" s="40"/>
      <c r="Y394" s="40"/>
      <c r="Z394" s="40"/>
      <c r="AA394" s="40"/>
      <c r="AB394" s="40"/>
      <c r="AC394" s="40"/>
      <c r="AD394" s="40"/>
      <c r="AE394" s="40"/>
      <c r="AT394" s="19" t="s">
        <v>199</v>
      </c>
      <c r="AU394" s="19" t="s">
        <v>79</v>
      </c>
    </row>
    <row r="395" s="14" customFormat="1">
      <c r="A395" s="14"/>
      <c r="B395" s="253"/>
      <c r="C395" s="254"/>
      <c r="D395" s="235" t="s">
        <v>170</v>
      </c>
      <c r="E395" s="255" t="s">
        <v>19</v>
      </c>
      <c r="F395" s="256" t="s">
        <v>986</v>
      </c>
      <c r="G395" s="254"/>
      <c r="H395" s="255" t="s">
        <v>19</v>
      </c>
      <c r="I395" s="257"/>
      <c r="J395" s="254"/>
      <c r="K395" s="254"/>
      <c r="L395" s="258"/>
      <c r="M395" s="259"/>
      <c r="N395" s="260"/>
      <c r="O395" s="260"/>
      <c r="P395" s="260"/>
      <c r="Q395" s="260"/>
      <c r="R395" s="260"/>
      <c r="S395" s="260"/>
      <c r="T395" s="261"/>
      <c r="U395" s="14"/>
      <c r="V395" s="14"/>
      <c r="W395" s="14"/>
      <c r="X395" s="14"/>
      <c r="Y395" s="14"/>
      <c r="Z395" s="14"/>
      <c r="AA395" s="14"/>
      <c r="AB395" s="14"/>
      <c r="AC395" s="14"/>
      <c r="AD395" s="14"/>
      <c r="AE395" s="14"/>
      <c r="AT395" s="262" t="s">
        <v>170</v>
      </c>
      <c r="AU395" s="262" t="s">
        <v>79</v>
      </c>
      <c r="AV395" s="14" t="s">
        <v>77</v>
      </c>
      <c r="AW395" s="14" t="s">
        <v>31</v>
      </c>
      <c r="AX395" s="14" t="s">
        <v>69</v>
      </c>
      <c r="AY395" s="262" t="s">
        <v>141</v>
      </c>
    </row>
    <row r="396" s="14" customFormat="1">
      <c r="A396" s="14"/>
      <c r="B396" s="253"/>
      <c r="C396" s="254"/>
      <c r="D396" s="235" t="s">
        <v>170</v>
      </c>
      <c r="E396" s="255" t="s">
        <v>19</v>
      </c>
      <c r="F396" s="256" t="s">
        <v>987</v>
      </c>
      <c r="G396" s="254"/>
      <c r="H396" s="255" t="s">
        <v>19</v>
      </c>
      <c r="I396" s="257"/>
      <c r="J396" s="254"/>
      <c r="K396" s="254"/>
      <c r="L396" s="258"/>
      <c r="M396" s="259"/>
      <c r="N396" s="260"/>
      <c r="O396" s="260"/>
      <c r="P396" s="260"/>
      <c r="Q396" s="260"/>
      <c r="R396" s="260"/>
      <c r="S396" s="260"/>
      <c r="T396" s="261"/>
      <c r="U396" s="14"/>
      <c r="V396" s="14"/>
      <c r="W396" s="14"/>
      <c r="X396" s="14"/>
      <c r="Y396" s="14"/>
      <c r="Z396" s="14"/>
      <c r="AA396" s="14"/>
      <c r="AB396" s="14"/>
      <c r="AC396" s="14"/>
      <c r="AD396" s="14"/>
      <c r="AE396" s="14"/>
      <c r="AT396" s="262" t="s">
        <v>170</v>
      </c>
      <c r="AU396" s="262" t="s">
        <v>79</v>
      </c>
      <c r="AV396" s="14" t="s">
        <v>77</v>
      </c>
      <c r="AW396" s="14" t="s">
        <v>31</v>
      </c>
      <c r="AX396" s="14" t="s">
        <v>69</v>
      </c>
      <c r="AY396" s="262" t="s">
        <v>141</v>
      </c>
    </row>
    <row r="397" s="14" customFormat="1">
      <c r="A397" s="14"/>
      <c r="B397" s="253"/>
      <c r="C397" s="254"/>
      <c r="D397" s="235" t="s">
        <v>170</v>
      </c>
      <c r="E397" s="255" t="s">
        <v>19</v>
      </c>
      <c r="F397" s="256" t="s">
        <v>988</v>
      </c>
      <c r="G397" s="254"/>
      <c r="H397" s="255" t="s">
        <v>19</v>
      </c>
      <c r="I397" s="257"/>
      <c r="J397" s="254"/>
      <c r="K397" s="254"/>
      <c r="L397" s="258"/>
      <c r="M397" s="259"/>
      <c r="N397" s="260"/>
      <c r="O397" s="260"/>
      <c r="P397" s="260"/>
      <c r="Q397" s="260"/>
      <c r="R397" s="260"/>
      <c r="S397" s="260"/>
      <c r="T397" s="261"/>
      <c r="U397" s="14"/>
      <c r="V397" s="14"/>
      <c r="W397" s="14"/>
      <c r="X397" s="14"/>
      <c r="Y397" s="14"/>
      <c r="Z397" s="14"/>
      <c r="AA397" s="14"/>
      <c r="AB397" s="14"/>
      <c r="AC397" s="14"/>
      <c r="AD397" s="14"/>
      <c r="AE397" s="14"/>
      <c r="AT397" s="262" t="s">
        <v>170</v>
      </c>
      <c r="AU397" s="262" t="s">
        <v>79</v>
      </c>
      <c r="AV397" s="14" t="s">
        <v>77</v>
      </c>
      <c r="AW397" s="14" t="s">
        <v>31</v>
      </c>
      <c r="AX397" s="14" t="s">
        <v>69</v>
      </c>
      <c r="AY397" s="262" t="s">
        <v>141</v>
      </c>
    </row>
    <row r="398" s="13" customFormat="1">
      <c r="A398" s="13"/>
      <c r="B398" s="233"/>
      <c r="C398" s="234"/>
      <c r="D398" s="235" t="s">
        <v>170</v>
      </c>
      <c r="E398" s="236" t="s">
        <v>19</v>
      </c>
      <c r="F398" s="237" t="s">
        <v>989</v>
      </c>
      <c r="G398" s="234"/>
      <c r="H398" s="238">
        <v>2536.5</v>
      </c>
      <c r="I398" s="239"/>
      <c r="J398" s="234"/>
      <c r="K398" s="234"/>
      <c r="L398" s="240"/>
      <c r="M398" s="241"/>
      <c r="N398" s="242"/>
      <c r="O398" s="242"/>
      <c r="P398" s="242"/>
      <c r="Q398" s="242"/>
      <c r="R398" s="242"/>
      <c r="S398" s="242"/>
      <c r="T398" s="243"/>
      <c r="U398" s="13"/>
      <c r="V398" s="13"/>
      <c r="W398" s="13"/>
      <c r="X398" s="13"/>
      <c r="Y398" s="13"/>
      <c r="Z398" s="13"/>
      <c r="AA398" s="13"/>
      <c r="AB398" s="13"/>
      <c r="AC398" s="13"/>
      <c r="AD398" s="13"/>
      <c r="AE398" s="13"/>
      <c r="AT398" s="244" t="s">
        <v>170</v>
      </c>
      <c r="AU398" s="244" t="s">
        <v>79</v>
      </c>
      <c r="AV398" s="13" t="s">
        <v>79</v>
      </c>
      <c r="AW398" s="13" t="s">
        <v>31</v>
      </c>
      <c r="AX398" s="13" t="s">
        <v>77</v>
      </c>
      <c r="AY398" s="244" t="s">
        <v>141</v>
      </c>
    </row>
    <row r="399" s="2" customFormat="1" ht="16.5" customHeight="1">
      <c r="A399" s="40"/>
      <c r="B399" s="41"/>
      <c r="C399" s="277" t="s">
        <v>990</v>
      </c>
      <c r="D399" s="277" t="s">
        <v>379</v>
      </c>
      <c r="E399" s="278" t="s">
        <v>991</v>
      </c>
      <c r="F399" s="279" t="s">
        <v>992</v>
      </c>
      <c r="G399" s="280" t="s">
        <v>287</v>
      </c>
      <c r="H399" s="281">
        <v>2536.5</v>
      </c>
      <c r="I399" s="282"/>
      <c r="J399" s="283">
        <f>ROUND(I399*H399,2)</f>
        <v>0</v>
      </c>
      <c r="K399" s="279" t="s">
        <v>19</v>
      </c>
      <c r="L399" s="284"/>
      <c r="M399" s="285" t="s">
        <v>19</v>
      </c>
      <c r="N399" s="286" t="s">
        <v>40</v>
      </c>
      <c r="O399" s="86"/>
      <c r="P399" s="229">
        <f>O399*H399</f>
        <v>0</v>
      </c>
      <c r="Q399" s="229">
        <v>0.001</v>
      </c>
      <c r="R399" s="229">
        <f>Q399*H399</f>
        <v>2.5365000000000002</v>
      </c>
      <c r="S399" s="229">
        <v>0</v>
      </c>
      <c r="T399" s="230">
        <f>S399*H399</f>
        <v>0</v>
      </c>
      <c r="U399" s="40"/>
      <c r="V399" s="40"/>
      <c r="W399" s="40"/>
      <c r="X399" s="40"/>
      <c r="Y399" s="40"/>
      <c r="Z399" s="40"/>
      <c r="AA399" s="40"/>
      <c r="AB399" s="40"/>
      <c r="AC399" s="40"/>
      <c r="AD399" s="40"/>
      <c r="AE399" s="40"/>
      <c r="AR399" s="231" t="s">
        <v>401</v>
      </c>
      <c r="AT399" s="231" t="s">
        <v>379</v>
      </c>
      <c r="AU399" s="231" t="s">
        <v>79</v>
      </c>
      <c r="AY399" s="19" t="s">
        <v>141</v>
      </c>
      <c r="BE399" s="232">
        <f>IF(N399="základní",J399,0)</f>
        <v>0</v>
      </c>
      <c r="BF399" s="232">
        <f>IF(N399="snížená",J399,0)</f>
        <v>0</v>
      </c>
      <c r="BG399" s="232">
        <f>IF(N399="zákl. přenesená",J399,0)</f>
        <v>0</v>
      </c>
      <c r="BH399" s="232">
        <f>IF(N399="sníž. přenesená",J399,0)</f>
        <v>0</v>
      </c>
      <c r="BI399" s="232">
        <f>IF(N399="nulová",J399,0)</f>
        <v>0</v>
      </c>
      <c r="BJ399" s="19" t="s">
        <v>77</v>
      </c>
      <c r="BK399" s="232">
        <f>ROUND(I399*H399,2)</f>
        <v>0</v>
      </c>
      <c r="BL399" s="19" t="s">
        <v>300</v>
      </c>
      <c r="BM399" s="231" t="s">
        <v>993</v>
      </c>
    </row>
    <row r="400" s="14" customFormat="1">
      <c r="A400" s="14"/>
      <c r="B400" s="253"/>
      <c r="C400" s="254"/>
      <c r="D400" s="235" t="s">
        <v>170</v>
      </c>
      <c r="E400" s="255" t="s">
        <v>19</v>
      </c>
      <c r="F400" s="256" t="s">
        <v>994</v>
      </c>
      <c r="G400" s="254"/>
      <c r="H400" s="255" t="s">
        <v>19</v>
      </c>
      <c r="I400" s="257"/>
      <c r="J400" s="254"/>
      <c r="K400" s="254"/>
      <c r="L400" s="258"/>
      <c r="M400" s="259"/>
      <c r="N400" s="260"/>
      <c r="O400" s="260"/>
      <c r="P400" s="260"/>
      <c r="Q400" s="260"/>
      <c r="R400" s="260"/>
      <c r="S400" s="260"/>
      <c r="T400" s="261"/>
      <c r="U400" s="14"/>
      <c r="V400" s="14"/>
      <c r="W400" s="14"/>
      <c r="X400" s="14"/>
      <c r="Y400" s="14"/>
      <c r="Z400" s="14"/>
      <c r="AA400" s="14"/>
      <c r="AB400" s="14"/>
      <c r="AC400" s="14"/>
      <c r="AD400" s="14"/>
      <c r="AE400" s="14"/>
      <c r="AT400" s="262" t="s">
        <v>170</v>
      </c>
      <c r="AU400" s="262" t="s">
        <v>79</v>
      </c>
      <c r="AV400" s="14" t="s">
        <v>77</v>
      </c>
      <c r="AW400" s="14" t="s">
        <v>31</v>
      </c>
      <c r="AX400" s="14" t="s">
        <v>69</v>
      </c>
      <c r="AY400" s="262" t="s">
        <v>141</v>
      </c>
    </row>
    <row r="401" s="13" customFormat="1">
      <c r="A401" s="13"/>
      <c r="B401" s="233"/>
      <c r="C401" s="234"/>
      <c r="D401" s="235" t="s">
        <v>170</v>
      </c>
      <c r="E401" s="236" t="s">
        <v>19</v>
      </c>
      <c r="F401" s="237" t="s">
        <v>989</v>
      </c>
      <c r="G401" s="234"/>
      <c r="H401" s="238">
        <v>2536.5</v>
      </c>
      <c r="I401" s="239"/>
      <c r="J401" s="234"/>
      <c r="K401" s="234"/>
      <c r="L401" s="240"/>
      <c r="M401" s="241"/>
      <c r="N401" s="242"/>
      <c r="O401" s="242"/>
      <c r="P401" s="242"/>
      <c r="Q401" s="242"/>
      <c r="R401" s="242"/>
      <c r="S401" s="242"/>
      <c r="T401" s="243"/>
      <c r="U401" s="13"/>
      <c r="V401" s="13"/>
      <c r="W401" s="13"/>
      <c r="X401" s="13"/>
      <c r="Y401" s="13"/>
      <c r="Z401" s="13"/>
      <c r="AA401" s="13"/>
      <c r="AB401" s="13"/>
      <c r="AC401" s="13"/>
      <c r="AD401" s="13"/>
      <c r="AE401" s="13"/>
      <c r="AT401" s="244" t="s">
        <v>170</v>
      </c>
      <c r="AU401" s="244" t="s">
        <v>79</v>
      </c>
      <c r="AV401" s="13" t="s">
        <v>79</v>
      </c>
      <c r="AW401" s="13" t="s">
        <v>31</v>
      </c>
      <c r="AX401" s="13" t="s">
        <v>77</v>
      </c>
      <c r="AY401" s="244" t="s">
        <v>141</v>
      </c>
    </row>
    <row r="402" s="2" customFormat="1" ht="24" customHeight="1">
      <c r="A402" s="40"/>
      <c r="B402" s="41"/>
      <c r="C402" s="220" t="s">
        <v>995</v>
      </c>
      <c r="D402" s="220" t="s">
        <v>144</v>
      </c>
      <c r="E402" s="221" t="s">
        <v>996</v>
      </c>
      <c r="F402" s="222" t="s">
        <v>997</v>
      </c>
      <c r="G402" s="223" t="s">
        <v>257</v>
      </c>
      <c r="H402" s="224">
        <v>2.9470000000000001</v>
      </c>
      <c r="I402" s="225"/>
      <c r="J402" s="226">
        <f>ROUND(I402*H402,2)</f>
        <v>0</v>
      </c>
      <c r="K402" s="222" t="s">
        <v>197</v>
      </c>
      <c r="L402" s="46"/>
      <c r="M402" s="227" t="s">
        <v>19</v>
      </c>
      <c r="N402" s="228" t="s">
        <v>40</v>
      </c>
      <c r="O402" s="86"/>
      <c r="P402" s="229">
        <f>O402*H402</f>
        <v>0</v>
      </c>
      <c r="Q402" s="229">
        <v>0</v>
      </c>
      <c r="R402" s="229">
        <f>Q402*H402</f>
        <v>0</v>
      </c>
      <c r="S402" s="229">
        <v>0</v>
      </c>
      <c r="T402" s="230">
        <f>S402*H402</f>
        <v>0</v>
      </c>
      <c r="U402" s="40"/>
      <c r="V402" s="40"/>
      <c r="W402" s="40"/>
      <c r="X402" s="40"/>
      <c r="Y402" s="40"/>
      <c r="Z402" s="40"/>
      <c r="AA402" s="40"/>
      <c r="AB402" s="40"/>
      <c r="AC402" s="40"/>
      <c r="AD402" s="40"/>
      <c r="AE402" s="40"/>
      <c r="AR402" s="231" t="s">
        <v>300</v>
      </c>
      <c r="AT402" s="231" t="s">
        <v>144</v>
      </c>
      <c r="AU402" s="231" t="s">
        <v>79</v>
      </c>
      <c r="AY402" s="19" t="s">
        <v>141</v>
      </c>
      <c r="BE402" s="232">
        <f>IF(N402="základní",J402,0)</f>
        <v>0</v>
      </c>
      <c r="BF402" s="232">
        <f>IF(N402="snížená",J402,0)</f>
        <v>0</v>
      </c>
      <c r="BG402" s="232">
        <f>IF(N402="zákl. přenesená",J402,0)</f>
        <v>0</v>
      </c>
      <c r="BH402" s="232">
        <f>IF(N402="sníž. přenesená",J402,0)</f>
        <v>0</v>
      </c>
      <c r="BI402" s="232">
        <f>IF(N402="nulová",J402,0)</f>
        <v>0</v>
      </c>
      <c r="BJ402" s="19" t="s">
        <v>77</v>
      </c>
      <c r="BK402" s="232">
        <f>ROUND(I402*H402,2)</f>
        <v>0</v>
      </c>
      <c r="BL402" s="19" t="s">
        <v>300</v>
      </c>
      <c r="BM402" s="231" t="s">
        <v>998</v>
      </c>
    </row>
    <row r="403" s="2" customFormat="1">
      <c r="A403" s="40"/>
      <c r="B403" s="41"/>
      <c r="C403" s="42"/>
      <c r="D403" s="235" t="s">
        <v>199</v>
      </c>
      <c r="E403" s="42"/>
      <c r="F403" s="250" t="s">
        <v>999</v>
      </c>
      <c r="G403" s="42"/>
      <c r="H403" s="42"/>
      <c r="I403" s="138"/>
      <c r="J403" s="42"/>
      <c r="K403" s="42"/>
      <c r="L403" s="46"/>
      <c r="M403" s="287"/>
      <c r="N403" s="288"/>
      <c r="O403" s="247"/>
      <c r="P403" s="247"/>
      <c r="Q403" s="247"/>
      <c r="R403" s="247"/>
      <c r="S403" s="247"/>
      <c r="T403" s="289"/>
      <c r="U403" s="40"/>
      <c r="V403" s="40"/>
      <c r="W403" s="40"/>
      <c r="X403" s="40"/>
      <c r="Y403" s="40"/>
      <c r="Z403" s="40"/>
      <c r="AA403" s="40"/>
      <c r="AB403" s="40"/>
      <c r="AC403" s="40"/>
      <c r="AD403" s="40"/>
      <c r="AE403" s="40"/>
      <c r="AT403" s="19" t="s">
        <v>199</v>
      </c>
      <c r="AU403" s="19" t="s">
        <v>79</v>
      </c>
    </row>
    <row r="404" s="2" customFormat="1" ht="6.96" customHeight="1">
      <c r="A404" s="40"/>
      <c r="B404" s="61"/>
      <c r="C404" s="62"/>
      <c r="D404" s="62"/>
      <c r="E404" s="62"/>
      <c r="F404" s="62"/>
      <c r="G404" s="62"/>
      <c r="H404" s="62"/>
      <c r="I404" s="168"/>
      <c r="J404" s="62"/>
      <c r="K404" s="62"/>
      <c r="L404" s="46"/>
      <c r="M404" s="40"/>
      <c r="O404" s="40"/>
      <c r="P404" s="40"/>
      <c r="Q404" s="40"/>
      <c r="R404" s="40"/>
      <c r="S404" s="40"/>
      <c r="T404" s="40"/>
      <c r="U404" s="40"/>
      <c r="V404" s="40"/>
      <c r="W404" s="40"/>
      <c r="X404" s="40"/>
      <c r="Y404" s="40"/>
      <c r="Z404" s="40"/>
      <c r="AA404" s="40"/>
      <c r="AB404" s="40"/>
      <c r="AC404" s="40"/>
      <c r="AD404" s="40"/>
      <c r="AE404" s="40"/>
    </row>
  </sheetData>
  <sheetProtection sheet="1" autoFilter="0" formatColumns="0" formatRows="0" objects="1" scenarios="1" spinCount="100000" saltValue="EEL+Yf04wEtRxuytFbuuZty+VvsDOxm2wvPyVhmtCo2HTJljriT3o8HElJyd2vNNLE4WH8oez6syvA9bXEE4fw==" hashValue="lwLquitCX7ysNw+oVJhtQvXvmM+D1+nn2EJNIMT6XxbTHhoQjWJSu25KEe2IT2qXc8CIfYcb8HkFeyqVlTTO2Q==" algorithmName="SHA-512" password="CC35"/>
  <autoFilter ref="C91:K403"/>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94</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1000</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ROUND(J86,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ROUND((SUM(BE86:BE136)),  2)</f>
        <v>0</v>
      </c>
      <c r="G33" s="40"/>
      <c r="H33" s="40"/>
      <c r="I33" s="157">
        <v>0.20999999999999999</v>
      </c>
      <c r="J33" s="156">
        <f>ROUND(((SUM(BE86:BE136))*I33),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ROUND((SUM(BF86:BF136)),  2)</f>
        <v>0</v>
      </c>
      <c r="G34" s="40"/>
      <c r="H34" s="40"/>
      <c r="I34" s="157">
        <v>0.14999999999999999</v>
      </c>
      <c r="J34" s="156">
        <f>ROUND(((SUM(BF86:BF136))*I34),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ROUND((SUM(BG86:BG136)),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ROUND((SUM(BH86:BH136)),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ROUND((SUM(BI86:BI136)),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202 - KABELOVODY</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J87</f>
        <v>0</v>
      </c>
      <c r="K60" s="179"/>
      <c r="L60" s="184"/>
      <c r="S60" s="9"/>
      <c r="T60" s="9"/>
      <c r="U60" s="9"/>
      <c r="V60" s="9"/>
      <c r="W60" s="9"/>
      <c r="X60" s="9"/>
      <c r="Y60" s="9"/>
      <c r="Z60" s="9"/>
      <c r="AA60" s="9"/>
      <c r="AB60" s="9"/>
      <c r="AC60" s="9"/>
      <c r="AD60" s="9"/>
      <c r="AE60" s="9"/>
    </row>
    <row r="61" s="10" customFormat="1" ht="19.92" customHeight="1">
      <c r="A61" s="10"/>
      <c r="B61" s="185"/>
      <c r="C61" s="186"/>
      <c r="D61" s="187" t="s">
        <v>186</v>
      </c>
      <c r="E61" s="188"/>
      <c r="F61" s="188"/>
      <c r="G61" s="188"/>
      <c r="H61" s="188"/>
      <c r="I61" s="189"/>
      <c r="J61" s="190">
        <f>J88</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188</v>
      </c>
      <c r="E62" s="188"/>
      <c r="F62" s="188"/>
      <c r="G62" s="188"/>
      <c r="H62" s="188"/>
      <c r="I62" s="189"/>
      <c r="J62" s="190">
        <f>J94</f>
        <v>0</v>
      </c>
      <c r="K62" s="186"/>
      <c r="L62" s="191"/>
      <c r="S62" s="10"/>
      <c r="T62" s="10"/>
      <c r="U62" s="10"/>
      <c r="V62" s="10"/>
      <c r="W62" s="10"/>
      <c r="X62" s="10"/>
      <c r="Y62" s="10"/>
      <c r="Z62" s="10"/>
      <c r="AA62" s="10"/>
      <c r="AB62" s="10"/>
      <c r="AC62" s="10"/>
      <c r="AD62" s="10"/>
      <c r="AE62" s="10"/>
    </row>
    <row r="63" s="9" customFormat="1" ht="24.96" customHeight="1">
      <c r="A63" s="9"/>
      <c r="B63" s="178"/>
      <c r="C63" s="179"/>
      <c r="D63" s="180" t="s">
        <v>189</v>
      </c>
      <c r="E63" s="181"/>
      <c r="F63" s="181"/>
      <c r="G63" s="181"/>
      <c r="H63" s="181"/>
      <c r="I63" s="182"/>
      <c r="J63" s="183">
        <f>J97</f>
        <v>0</v>
      </c>
      <c r="K63" s="179"/>
      <c r="L63" s="184"/>
      <c r="S63" s="9"/>
      <c r="T63" s="9"/>
      <c r="U63" s="9"/>
      <c r="V63" s="9"/>
      <c r="W63" s="9"/>
      <c r="X63" s="9"/>
      <c r="Y63" s="9"/>
      <c r="Z63" s="9"/>
      <c r="AA63" s="9"/>
      <c r="AB63" s="9"/>
      <c r="AC63" s="9"/>
      <c r="AD63" s="9"/>
      <c r="AE63" s="9"/>
    </row>
    <row r="64" s="10" customFormat="1" ht="19.92" customHeight="1">
      <c r="A64" s="10"/>
      <c r="B64" s="185"/>
      <c r="C64" s="186"/>
      <c r="D64" s="187" t="s">
        <v>565</v>
      </c>
      <c r="E64" s="188"/>
      <c r="F64" s="188"/>
      <c r="G64" s="188"/>
      <c r="H64" s="188"/>
      <c r="I64" s="189"/>
      <c r="J64" s="190">
        <f>J98</f>
        <v>0</v>
      </c>
      <c r="K64" s="186"/>
      <c r="L64" s="191"/>
      <c r="S64" s="10"/>
      <c r="T64" s="10"/>
      <c r="U64" s="10"/>
      <c r="V64" s="10"/>
      <c r="W64" s="10"/>
      <c r="X64" s="10"/>
      <c r="Y64" s="10"/>
      <c r="Z64" s="10"/>
      <c r="AA64" s="10"/>
      <c r="AB64" s="10"/>
      <c r="AC64" s="10"/>
      <c r="AD64" s="10"/>
      <c r="AE64" s="10"/>
    </row>
    <row r="65" s="9" customFormat="1" ht="24.96" customHeight="1">
      <c r="A65" s="9"/>
      <c r="B65" s="178"/>
      <c r="C65" s="179"/>
      <c r="D65" s="180" t="s">
        <v>445</v>
      </c>
      <c r="E65" s="181"/>
      <c r="F65" s="181"/>
      <c r="G65" s="181"/>
      <c r="H65" s="181"/>
      <c r="I65" s="182"/>
      <c r="J65" s="183">
        <f>J111</f>
        <v>0</v>
      </c>
      <c r="K65" s="179"/>
      <c r="L65" s="184"/>
      <c r="S65" s="9"/>
      <c r="T65" s="9"/>
      <c r="U65" s="9"/>
      <c r="V65" s="9"/>
      <c r="W65" s="9"/>
      <c r="X65" s="9"/>
      <c r="Y65" s="9"/>
      <c r="Z65" s="9"/>
      <c r="AA65" s="9"/>
      <c r="AB65" s="9"/>
      <c r="AC65" s="9"/>
      <c r="AD65" s="9"/>
      <c r="AE65" s="9"/>
    </row>
    <row r="66" s="10" customFormat="1" ht="19.92" customHeight="1">
      <c r="A66" s="10"/>
      <c r="B66" s="185"/>
      <c r="C66" s="186"/>
      <c r="D66" s="187" t="s">
        <v>446</v>
      </c>
      <c r="E66" s="188"/>
      <c r="F66" s="188"/>
      <c r="G66" s="188"/>
      <c r="H66" s="188"/>
      <c r="I66" s="189"/>
      <c r="J66" s="190">
        <f>J112</f>
        <v>0</v>
      </c>
      <c r="K66" s="186"/>
      <c r="L66" s="191"/>
      <c r="S66" s="10"/>
      <c r="T66" s="10"/>
      <c r="U66" s="10"/>
      <c r="V66" s="10"/>
      <c r="W66" s="10"/>
      <c r="X66" s="10"/>
      <c r="Y66" s="10"/>
      <c r="Z66" s="10"/>
      <c r="AA66" s="10"/>
      <c r="AB66" s="10"/>
      <c r="AC66" s="10"/>
      <c r="AD66" s="10"/>
      <c r="AE66" s="10"/>
    </row>
    <row r="67" s="2" customFormat="1" ht="21.84"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6.96"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2" customFormat="1" ht="6.96"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2" customFormat="1" ht="24.96" customHeight="1">
      <c r="A73" s="40"/>
      <c r="B73" s="41"/>
      <c r="C73" s="25" t="s">
        <v>125</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6.5" customHeight="1">
      <c r="A76" s="40"/>
      <c r="B76" s="41"/>
      <c r="C76" s="42"/>
      <c r="D76" s="42"/>
      <c r="E76" s="172" t="str">
        <f>E7</f>
        <v>Most Zlíchov</v>
      </c>
      <c r="F76" s="34"/>
      <c r="G76" s="34"/>
      <c r="H76" s="34"/>
      <c r="I76" s="138"/>
      <c r="J76" s="42"/>
      <c r="K76" s="42"/>
      <c r="L76" s="139"/>
      <c r="S76" s="40"/>
      <c r="T76" s="40"/>
      <c r="U76" s="40"/>
      <c r="V76" s="40"/>
      <c r="W76" s="40"/>
      <c r="X76" s="40"/>
      <c r="Y76" s="40"/>
      <c r="Z76" s="40"/>
      <c r="AA76" s="40"/>
      <c r="AB76" s="40"/>
      <c r="AC76" s="40"/>
      <c r="AD76" s="40"/>
      <c r="AE76" s="40"/>
    </row>
    <row r="77" s="2" customFormat="1" ht="12" customHeight="1">
      <c r="A77" s="40"/>
      <c r="B77" s="41"/>
      <c r="C77" s="34" t="s">
        <v>114</v>
      </c>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16.5" customHeight="1">
      <c r="A78" s="40"/>
      <c r="B78" s="41"/>
      <c r="C78" s="42"/>
      <c r="D78" s="42"/>
      <c r="E78" s="71" t="str">
        <f>E9</f>
        <v>SO 202 - KABELOVODY</v>
      </c>
      <c r="F78" s="42"/>
      <c r="G78" s="42"/>
      <c r="H78" s="42"/>
      <c r="I78" s="138"/>
      <c r="J78" s="42"/>
      <c r="K78" s="42"/>
      <c r="L78" s="139"/>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2" customFormat="1" ht="12" customHeight="1">
      <c r="A80" s="40"/>
      <c r="B80" s="41"/>
      <c r="C80" s="34" t="s">
        <v>21</v>
      </c>
      <c r="D80" s="42"/>
      <c r="E80" s="42"/>
      <c r="F80" s="29" t="str">
        <f>F12</f>
        <v xml:space="preserve"> </v>
      </c>
      <c r="G80" s="42"/>
      <c r="H80" s="42"/>
      <c r="I80" s="142" t="s">
        <v>23</v>
      </c>
      <c r="J80" s="74" t="str">
        <f>IF(J12="","",J12)</f>
        <v>13. 5. 2019</v>
      </c>
      <c r="K80" s="42"/>
      <c r="L80" s="139"/>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2" customFormat="1" ht="15.15" customHeight="1">
      <c r="A82" s="40"/>
      <c r="B82" s="41"/>
      <c r="C82" s="34" t="s">
        <v>25</v>
      </c>
      <c r="D82" s="42"/>
      <c r="E82" s="42"/>
      <c r="F82" s="29" t="str">
        <f>E15</f>
        <v xml:space="preserve"> </v>
      </c>
      <c r="G82" s="42"/>
      <c r="H82" s="42"/>
      <c r="I82" s="142" t="s">
        <v>30</v>
      </c>
      <c r="J82" s="38" t="str">
        <f>E21</f>
        <v xml:space="preserve"> </v>
      </c>
      <c r="K82" s="42"/>
      <c r="L82" s="139"/>
      <c r="S82" s="40"/>
      <c r="T82" s="40"/>
      <c r="U82" s="40"/>
      <c r="V82" s="40"/>
      <c r="W82" s="40"/>
      <c r="X82" s="40"/>
      <c r="Y82" s="40"/>
      <c r="Z82" s="40"/>
      <c r="AA82" s="40"/>
      <c r="AB82" s="40"/>
      <c r="AC82" s="40"/>
      <c r="AD82" s="40"/>
      <c r="AE82" s="40"/>
    </row>
    <row r="83" s="2" customFormat="1" ht="15.15" customHeight="1">
      <c r="A83" s="40"/>
      <c r="B83" s="41"/>
      <c r="C83" s="34" t="s">
        <v>28</v>
      </c>
      <c r="D83" s="42"/>
      <c r="E83" s="42"/>
      <c r="F83" s="29" t="str">
        <f>IF(E18="","",E18)</f>
        <v>Vyplň údaj</v>
      </c>
      <c r="G83" s="42"/>
      <c r="H83" s="42"/>
      <c r="I83" s="142" t="s">
        <v>32</v>
      </c>
      <c r="J83" s="38" t="str">
        <f>E24</f>
        <v xml:space="preserve"> </v>
      </c>
      <c r="K83" s="42"/>
      <c r="L83" s="139"/>
      <c r="S83" s="40"/>
      <c r="T83" s="40"/>
      <c r="U83" s="40"/>
      <c r="V83" s="40"/>
      <c r="W83" s="40"/>
      <c r="X83" s="40"/>
      <c r="Y83" s="40"/>
      <c r="Z83" s="40"/>
      <c r="AA83" s="40"/>
      <c r="AB83" s="40"/>
      <c r="AC83" s="40"/>
      <c r="AD83" s="40"/>
      <c r="AE83" s="40"/>
    </row>
    <row r="84" s="2" customFormat="1" ht="10.32"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11" customFormat="1" ht="29.28" customHeight="1">
      <c r="A85" s="192"/>
      <c r="B85" s="193"/>
      <c r="C85" s="194" t="s">
        <v>126</v>
      </c>
      <c r="D85" s="195" t="s">
        <v>54</v>
      </c>
      <c r="E85" s="195" t="s">
        <v>50</v>
      </c>
      <c r="F85" s="195" t="s">
        <v>51</v>
      </c>
      <c r="G85" s="195" t="s">
        <v>127</v>
      </c>
      <c r="H85" s="195" t="s">
        <v>128</v>
      </c>
      <c r="I85" s="196" t="s">
        <v>129</v>
      </c>
      <c r="J85" s="195" t="s">
        <v>118</v>
      </c>
      <c r="K85" s="197" t="s">
        <v>130</v>
      </c>
      <c r="L85" s="198"/>
      <c r="M85" s="94" t="s">
        <v>19</v>
      </c>
      <c r="N85" s="95" t="s">
        <v>39</v>
      </c>
      <c r="O85" s="95" t="s">
        <v>131</v>
      </c>
      <c r="P85" s="95" t="s">
        <v>132</v>
      </c>
      <c r="Q85" s="95" t="s">
        <v>133</v>
      </c>
      <c r="R85" s="95" t="s">
        <v>134</v>
      </c>
      <c r="S85" s="95" t="s">
        <v>135</v>
      </c>
      <c r="T85" s="96" t="s">
        <v>136</v>
      </c>
      <c r="U85" s="192"/>
      <c r="V85" s="192"/>
      <c r="W85" s="192"/>
      <c r="X85" s="192"/>
      <c r="Y85" s="192"/>
      <c r="Z85" s="192"/>
      <c r="AA85" s="192"/>
      <c r="AB85" s="192"/>
      <c r="AC85" s="192"/>
      <c r="AD85" s="192"/>
      <c r="AE85" s="192"/>
    </row>
    <row r="86" s="2" customFormat="1" ht="22.8" customHeight="1">
      <c r="A86" s="40"/>
      <c r="B86" s="41"/>
      <c r="C86" s="101" t="s">
        <v>137</v>
      </c>
      <c r="D86" s="42"/>
      <c r="E86" s="42"/>
      <c r="F86" s="42"/>
      <c r="G86" s="42"/>
      <c r="H86" s="42"/>
      <c r="I86" s="138"/>
      <c r="J86" s="199">
        <f>BK86</f>
        <v>0</v>
      </c>
      <c r="K86" s="42"/>
      <c r="L86" s="46"/>
      <c r="M86" s="97"/>
      <c r="N86" s="200"/>
      <c r="O86" s="98"/>
      <c r="P86" s="201">
        <f>P87+P97+P111</f>
        <v>0</v>
      </c>
      <c r="Q86" s="98"/>
      <c r="R86" s="201">
        <f>R87+R97+R111</f>
        <v>7.8848000000000011</v>
      </c>
      <c r="S86" s="98"/>
      <c r="T86" s="202">
        <f>T87+T97+T111</f>
        <v>0</v>
      </c>
      <c r="U86" s="40"/>
      <c r="V86" s="40"/>
      <c r="W86" s="40"/>
      <c r="X86" s="40"/>
      <c r="Y86" s="40"/>
      <c r="Z86" s="40"/>
      <c r="AA86" s="40"/>
      <c r="AB86" s="40"/>
      <c r="AC86" s="40"/>
      <c r="AD86" s="40"/>
      <c r="AE86" s="40"/>
      <c r="AT86" s="19" t="s">
        <v>68</v>
      </c>
      <c r="AU86" s="19" t="s">
        <v>119</v>
      </c>
      <c r="BK86" s="203">
        <f>BK87+BK97+BK111</f>
        <v>0</v>
      </c>
    </row>
    <row r="87" s="12" customFormat="1" ht="25.92" customHeight="1">
      <c r="A87" s="12"/>
      <c r="B87" s="204"/>
      <c r="C87" s="205"/>
      <c r="D87" s="206" t="s">
        <v>68</v>
      </c>
      <c r="E87" s="207" t="s">
        <v>191</v>
      </c>
      <c r="F87" s="207" t="s">
        <v>192</v>
      </c>
      <c r="G87" s="205"/>
      <c r="H87" s="205"/>
      <c r="I87" s="208"/>
      <c r="J87" s="209">
        <f>BK87</f>
        <v>0</v>
      </c>
      <c r="K87" s="205"/>
      <c r="L87" s="210"/>
      <c r="M87" s="211"/>
      <c r="N87" s="212"/>
      <c r="O87" s="212"/>
      <c r="P87" s="213">
        <f>P88+P94</f>
        <v>0</v>
      </c>
      <c r="Q87" s="212"/>
      <c r="R87" s="213">
        <f>R88+R94</f>
        <v>0.10920000000000001</v>
      </c>
      <c r="S87" s="212"/>
      <c r="T87" s="214">
        <f>T88+T94</f>
        <v>0</v>
      </c>
      <c r="U87" s="12"/>
      <c r="V87" s="12"/>
      <c r="W87" s="12"/>
      <c r="X87" s="12"/>
      <c r="Y87" s="12"/>
      <c r="Z87" s="12"/>
      <c r="AA87" s="12"/>
      <c r="AB87" s="12"/>
      <c r="AC87" s="12"/>
      <c r="AD87" s="12"/>
      <c r="AE87" s="12"/>
      <c r="AR87" s="215" t="s">
        <v>77</v>
      </c>
      <c r="AT87" s="216" t="s">
        <v>68</v>
      </c>
      <c r="AU87" s="216" t="s">
        <v>69</v>
      </c>
      <c r="AY87" s="215" t="s">
        <v>141</v>
      </c>
      <c r="BK87" s="217">
        <f>BK88+BK94</f>
        <v>0</v>
      </c>
    </row>
    <row r="88" s="12" customFormat="1" ht="22.8" customHeight="1">
      <c r="A88" s="12"/>
      <c r="B88" s="204"/>
      <c r="C88" s="205"/>
      <c r="D88" s="206" t="s">
        <v>68</v>
      </c>
      <c r="E88" s="218" t="s">
        <v>244</v>
      </c>
      <c r="F88" s="218" t="s">
        <v>261</v>
      </c>
      <c r="G88" s="205"/>
      <c r="H88" s="205"/>
      <c r="I88" s="208"/>
      <c r="J88" s="219">
        <f>BK88</f>
        <v>0</v>
      </c>
      <c r="K88" s="205"/>
      <c r="L88" s="210"/>
      <c r="M88" s="211"/>
      <c r="N88" s="212"/>
      <c r="O88" s="212"/>
      <c r="P88" s="213">
        <f>SUM(P89:P93)</f>
        <v>0</v>
      </c>
      <c r="Q88" s="212"/>
      <c r="R88" s="213">
        <f>SUM(R89:R93)</f>
        <v>0.10920000000000001</v>
      </c>
      <c r="S88" s="212"/>
      <c r="T88" s="214">
        <f>SUM(T89:T93)</f>
        <v>0</v>
      </c>
      <c r="U88" s="12"/>
      <c r="V88" s="12"/>
      <c r="W88" s="12"/>
      <c r="X88" s="12"/>
      <c r="Y88" s="12"/>
      <c r="Z88" s="12"/>
      <c r="AA88" s="12"/>
      <c r="AB88" s="12"/>
      <c r="AC88" s="12"/>
      <c r="AD88" s="12"/>
      <c r="AE88" s="12"/>
      <c r="AR88" s="215" t="s">
        <v>77</v>
      </c>
      <c r="AT88" s="216" t="s">
        <v>68</v>
      </c>
      <c r="AU88" s="216" t="s">
        <v>77</v>
      </c>
      <c r="AY88" s="215" t="s">
        <v>141</v>
      </c>
      <c r="BK88" s="217">
        <f>SUM(BK89:BK93)</f>
        <v>0</v>
      </c>
    </row>
    <row r="89" s="2" customFormat="1" ht="24" customHeight="1">
      <c r="A89" s="40"/>
      <c r="B89" s="41"/>
      <c r="C89" s="220" t="s">
        <v>77</v>
      </c>
      <c r="D89" s="220" t="s">
        <v>144</v>
      </c>
      <c r="E89" s="221" t="s">
        <v>1001</v>
      </c>
      <c r="F89" s="222" t="s">
        <v>1002</v>
      </c>
      <c r="G89" s="223" t="s">
        <v>692</v>
      </c>
      <c r="H89" s="224">
        <v>120</v>
      </c>
      <c r="I89" s="225"/>
      <c r="J89" s="226">
        <f>ROUND(I89*H89,2)</f>
        <v>0</v>
      </c>
      <c r="K89" s="222" t="s">
        <v>197</v>
      </c>
      <c r="L89" s="46"/>
      <c r="M89" s="227" t="s">
        <v>19</v>
      </c>
      <c r="N89" s="228" t="s">
        <v>40</v>
      </c>
      <c r="O89" s="86"/>
      <c r="P89" s="229">
        <f>O89*H89</f>
        <v>0</v>
      </c>
      <c r="Q89" s="229">
        <v>0.00091</v>
      </c>
      <c r="R89" s="229">
        <f>Q89*H89</f>
        <v>0.10920000000000001</v>
      </c>
      <c r="S89" s="229">
        <v>0</v>
      </c>
      <c r="T89" s="230">
        <f>S89*H89</f>
        <v>0</v>
      </c>
      <c r="U89" s="40"/>
      <c r="V89" s="40"/>
      <c r="W89" s="40"/>
      <c r="X89" s="40"/>
      <c r="Y89" s="40"/>
      <c r="Z89" s="40"/>
      <c r="AA89" s="40"/>
      <c r="AB89" s="40"/>
      <c r="AC89" s="40"/>
      <c r="AD89" s="40"/>
      <c r="AE89" s="40"/>
      <c r="AR89" s="231" t="s">
        <v>161</v>
      </c>
      <c r="AT89" s="231" t="s">
        <v>144</v>
      </c>
      <c r="AU89" s="231" t="s">
        <v>79</v>
      </c>
      <c r="AY89" s="19" t="s">
        <v>141</v>
      </c>
      <c r="BE89" s="232">
        <f>IF(N89="základní",J89,0)</f>
        <v>0</v>
      </c>
      <c r="BF89" s="232">
        <f>IF(N89="snížená",J89,0)</f>
        <v>0</v>
      </c>
      <c r="BG89" s="232">
        <f>IF(N89="zákl. přenesená",J89,0)</f>
        <v>0</v>
      </c>
      <c r="BH89" s="232">
        <f>IF(N89="sníž. přenesená",J89,0)</f>
        <v>0</v>
      </c>
      <c r="BI89" s="232">
        <f>IF(N89="nulová",J89,0)</f>
        <v>0</v>
      </c>
      <c r="BJ89" s="19" t="s">
        <v>77</v>
      </c>
      <c r="BK89" s="232">
        <f>ROUND(I89*H89,2)</f>
        <v>0</v>
      </c>
      <c r="BL89" s="19" t="s">
        <v>161</v>
      </c>
      <c r="BM89" s="231" t="s">
        <v>1003</v>
      </c>
    </row>
    <row r="90" s="2" customFormat="1">
      <c r="A90" s="40"/>
      <c r="B90" s="41"/>
      <c r="C90" s="42"/>
      <c r="D90" s="235" t="s">
        <v>199</v>
      </c>
      <c r="E90" s="42"/>
      <c r="F90" s="250" t="s">
        <v>1004</v>
      </c>
      <c r="G90" s="42"/>
      <c r="H90" s="42"/>
      <c r="I90" s="138"/>
      <c r="J90" s="42"/>
      <c r="K90" s="42"/>
      <c r="L90" s="46"/>
      <c r="M90" s="251"/>
      <c r="N90" s="252"/>
      <c r="O90" s="86"/>
      <c r="P90" s="86"/>
      <c r="Q90" s="86"/>
      <c r="R90" s="86"/>
      <c r="S90" s="86"/>
      <c r="T90" s="87"/>
      <c r="U90" s="40"/>
      <c r="V90" s="40"/>
      <c r="W90" s="40"/>
      <c r="X90" s="40"/>
      <c r="Y90" s="40"/>
      <c r="Z90" s="40"/>
      <c r="AA90" s="40"/>
      <c r="AB90" s="40"/>
      <c r="AC90" s="40"/>
      <c r="AD90" s="40"/>
      <c r="AE90" s="40"/>
      <c r="AT90" s="19" t="s">
        <v>199</v>
      </c>
      <c r="AU90" s="19" t="s">
        <v>79</v>
      </c>
    </row>
    <row r="91" s="2" customFormat="1" ht="16.5" customHeight="1">
      <c r="A91" s="40"/>
      <c r="B91" s="41"/>
      <c r="C91" s="220" t="s">
        <v>79</v>
      </c>
      <c r="D91" s="220" t="s">
        <v>144</v>
      </c>
      <c r="E91" s="221" t="s">
        <v>1005</v>
      </c>
      <c r="F91" s="222" t="s">
        <v>1006</v>
      </c>
      <c r="G91" s="223" t="s">
        <v>862</v>
      </c>
      <c r="H91" s="224">
        <v>120</v>
      </c>
      <c r="I91" s="225"/>
      <c r="J91" s="226">
        <f>ROUND(I91*H91,2)</f>
        <v>0</v>
      </c>
      <c r="K91" s="222" t="s">
        <v>19</v>
      </c>
      <c r="L91" s="46"/>
      <c r="M91" s="227" t="s">
        <v>19</v>
      </c>
      <c r="N91" s="228" t="s">
        <v>40</v>
      </c>
      <c r="O91" s="86"/>
      <c r="P91" s="229">
        <f>O91*H91</f>
        <v>0</v>
      </c>
      <c r="Q91" s="229">
        <v>0</v>
      </c>
      <c r="R91" s="229">
        <f>Q91*H91</f>
        <v>0</v>
      </c>
      <c r="S91" s="229">
        <v>0</v>
      </c>
      <c r="T91" s="230">
        <f>S91*H91</f>
        <v>0</v>
      </c>
      <c r="U91" s="40"/>
      <c r="V91" s="40"/>
      <c r="W91" s="40"/>
      <c r="X91" s="40"/>
      <c r="Y91" s="40"/>
      <c r="Z91" s="40"/>
      <c r="AA91" s="40"/>
      <c r="AB91" s="40"/>
      <c r="AC91" s="40"/>
      <c r="AD91" s="40"/>
      <c r="AE91" s="40"/>
      <c r="AR91" s="231" t="s">
        <v>818</v>
      </c>
      <c r="AT91" s="231" t="s">
        <v>144</v>
      </c>
      <c r="AU91" s="231" t="s">
        <v>79</v>
      </c>
      <c r="AY91" s="19" t="s">
        <v>141</v>
      </c>
      <c r="BE91" s="232">
        <f>IF(N91="základní",J91,0)</f>
        <v>0</v>
      </c>
      <c r="BF91" s="232">
        <f>IF(N91="snížená",J91,0)</f>
        <v>0</v>
      </c>
      <c r="BG91" s="232">
        <f>IF(N91="zákl. přenesená",J91,0)</f>
        <v>0</v>
      </c>
      <c r="BH91" s="232">
        <f>IF(N91="sníž. přenesená",J91,0)</f>
        <v>0</v>
      </c>
      <c r="BI91" s="232">
        <f>IF(N91="nulová",J91,0)</f>
        <v>0</v>
      </c>
      <c r="BJ91" s="19" t="s">
        <v>77</v>
      </c>
      <c r="BK91" s="232">
        <f>ROUND(I91*H91,2)</f>
        <v>0</v>
      </c>
      <c r="BL91" s="19" t="s">
        <v>818</v>
      </c>
      <c r="BM91" s="231" t="s">
        <v>1007</v>
      </c>
    </row>
    <row r="92" s="2" customFormat="1" ht="16.5" customHeight="1">
      <c r="A92" s="40"/>
      <c r="B92" s="41"/>
      <c r="C92" s="220" t="s">
        <v>155</v>
      </c>
      <c r="D92" s="220" t="s">
        <v>144</v>
      </c>
      <c r="E92" s="221" t="s">
        <v>816</v>
      </c>
      <c r="F92" s="222" t="s">
        <v>1008</v>
      </c>
      <c r="G92" s="223" t="s">
        <v>196</v>
      </c>
      <c r="H92" s="224">
        <v>32.200000000000003</v>
      </c>
      <c r="I92" s="225"/>
      <c r="J92" s="226">
        <f>ROUND(I92*H92,2)</f>
        <v>0</v>
      </c>
      <c r="K92" s="222" t="s">
        <v>19</v>
      </c>
      <c r="L92" s="46"/>
      <c r="M92" s="227" t="s">
        <v>19</v>
      </c>
      <c r="N92" s="228" t="s">
        <v>40</v>
      </c>
      <c r="O92" s="86"/>
      <c r="P92" s="229">
        <f>O92*H92</f>
        <v>0</v>
      </c>
      <c r="Q92" s="229">
        <v>0</v>
      </c>
      <c r="R92" s="229">
        <f>Q92*H92</f>
        <v>0</v>
      </c>
      <c r="S92" s="229">
        <v>0</v>
      </c>
      <c r="T92" s="230">
        <f>S92*H92</f>
        <v>0</v>
      </c>
      <c r="U92" s="40"/>
      <c r="V92" s="40"/>
      <c r="W92" s="40"/>
      <c r="X92" s="40"/>
      <c r="Y92" s="40"/>
      <c r="Z92" s="40"/>
      <c r="AA92" s="40"/>
      <c r="AB92" s="40"/>
      <c r="AC92" s="40"/>
      <c r="AD92" s="40"/>
      <c r="AE92" s="40"/>
      <c r="AR92" s="231" t="s">
        <v>818</v>
      </c>
      <c r="AT92" s="231" t="s">
        <v>144</v>
      </c>
      <c r="AU92" s="231" t="s">
        <v>79</v>
      </c>
      <c r="AY92" s="19" t="s">
        <v>141</v>
      </c>
      <c r="BE92" s="232">
        <f>IF(N92="základní",J92,0)</f>
        <v>0</v>
      </c>
      <c r="BF92" s="232">
        <f>IF(N92="snížená",J92,0)</f>
        <v>0</v>
      </c>
      <c r="BG92" s="232">
        <f>IF(N92="zákl. přenesená",J92,0)</f>
        <v>0</v>
      </c>
      <c r="BH92" s="232">
        <f>IF(N92="sníž. přenesená",J92,0)</f>
        <v>0</v>
      </c>
      <c r="BI92" s="232">
        <f>IF(N92="nulová",J92,0)</f>
        <v>0</v>
      </c>
      <c r="BJ92" s="19" t="s">
        <v>77</v>
      </c>
      <c r="BK92" s="232">
        <f>ROUND(I92*H92,2)</f>
        <v>0</v>
      </c>
      <c r="BL92" s="19" t="s">
        <v>818</v>
      </c>
      <c r="BM92" s="231" t="s">
        <v>1009</v>
      </c>
    </row>
    <row r="93" s="13" customFormat="1">
      <c r="A93" s="13"/>
      <c r="B93" s="233"/>
      <c r="C93" s="234"/>
      <c r="D93" s="235" t="s">
        <v>170</v>
      </c>
      <c r="E93" s="236" t="s">
        <v>19</v>
      </c>
      <c r="F93" s="237" t="s">
        <v>1010</v>
      </c>
      <c r="G93" s="234"/>
      <c r="H93" s="238">
        <v>32.200000000000003</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170</v>
      </c>
      <c r="AU93" s="244" t="s">
        <v>79</v>
      </c>
      <c r="AV93" s="13" t="s">
        <v>79</v>
      </c>
      <c r="AW93" s="13" t="s">
        <v>31</v>
      </c>
      <c r="AX93" s="13" t="s">
        <v>77</v>
      </c>
      <c r="AY93" s="244" t="s">
        <v>141</v>
      </c>
    </row>
    <row r="94" s="12" customFormat="1" ht="22.8" customHeight="1">
      <c r="A94" s="12"/>
      <c r="B94" s="204"/>
      <c r="C94" s="205"/>
      <c r="D94" s="206" t="s">
        <v>68</v>
      </c>
      <c r="E94" s="218" t="s">
        <v>342</v>
      </c>
      <c r="F94" s="218" t="s">
        <v>343</v>
      </c>
      <c r="G94" s="205"/>
      <c r="H94" s="205"/>
      <c r="I94" s="208"/>
      <c r="J94" s="219">
        <f>BK94</f>
        <v>0</v>
      </c>
      <c r="K94" s="205"/>
      <c r="L94" s="210"/>
      <c r="M94" s="211"/>
      <c r="N94" s="212"/>
      <c r="O94" s="212"/>
      <c r="P94" s="213">
        <f>SUM(P95:P96)</f>
        <v>0</v>
      </c>
      <c r="Q94" s="212"/>
      <c r="R94" s="213">
        <f>SUM(R95:R96)</f>
        <v>0</v>
      </c>
      <c r="S94" s="212"/>
      <c r="T94" s="214">
        <f>SUM(T95:T96)</f>
        <v>0</v>
      </c>
      <c r="U94" s="12"/>
      <c r="V94" s="12"/>
      <c r="W94" s="12"/>
      <c r="X94" s="12"/>
      <c r="Y94" s="12"/>
      <c r="Z94" s="12"/>
      <c r="AA94" s="12"/>
      <c r="AB94" s="12"/>
      <c r="AC94" s="12"/>
      <c r="AD94" s="12"/>
      <c r="AE94" s="12"/>
      <c r="AR94" s="215" t="s">
        <v>77</v>
      </c>
      <c r="AT94" s="216" t="s">
        <v>68</v>
      </c>
      <c r="AU94" s="216" t="s">
        <v>77</v>
      </c>
      <c r="AY94" s="215" t="s">
        <v>141</v>
      </c>
      <c r="BK94" s="217">
        <f>SUM(BK95:BK96)</f>
        <v>0</v>
      </c>
    </row>
    <row r="95" s="2" customFormat="1" ht="24" customHeight="1">
      <c r="A95" s="40"/>
      <c r="B95" s="41"/>
      <c r="C95" s="220" t="s">
        <v>161</v>
      </c>
      <c r="D95" s="220" t="s">
        <v>144</v>
      </c>
      <c r="E95" s="221" t="s">
        <v>345</v>
      </c>
      <c r="F95" s="222" t="s">
        <v>346</v>
      </c>
      <c r="G95" s="223" t="s">
        <v>257</v>
      </c>
      <c r="H95" s="224">
        <v>0.109</v>
      </c>
      <c r="I95" s="225"/>
      <c r="J95" s="226">
        <f>ROUND(I95*H95,2)</f>
        <v>0</v>
      </c>
      <c r="K95" s="222" t="s">
        <v>197</v>
      </c>
      <c r="L95" s="46"/>
      <c r="M95" s="227" t="s">
        <v>19</v>
      </c>
      <c r="N95" s="228" t="s">
        <v>40</v>
      </c>
      <c r="O95" s="86"/>
      <c r="P95" s="229">
        <f>O95*H95</f>
        <v>0</v>
      </c>
      <c r="Q95" s="229">
        <v>0</v>
      </c>
      <c r="R95" s="229">
        <f>Q95*H95</f>
        <v>0</v>
      </c>
      <c r="S95" s="229">
        <v>0</v>
      </c>
      <c r="T95" s="230">
        <f>S95*H95</f>
        <v>0</v>
      </c>
      <c r="U95" s="40"/>
      <c r="V95" s="40"/>
      <c r="W95" s="40"/>
      <c r="X95" s="40"/>
      <c r="Y95" s="40"/>
      <c r="Z95" s="40"/>
      <c r="AA95" s="40"/>
      <c r="AB95" s="40"/>
      <c r="AC95" s="40"/>
      <c r="AD95" s="40"/>
      <c r="AE95" s="40"/>
      <c r="AR95" s="231" t="s">
        <v>161</v>
      </c>
      <c r="AT95" s="231" t="s">
        <v>144</v>
      </c>
      <c r="AU95" s="231" t="s">
        <v>79</v>
      </c>
      <c r="AY95" s="19" t="s">
        <v>141</v>
      </c>
      <c r="BE95" s="232">
        <f>IF(N95="základní",J95,0)</f>
        <v>0</v>
      </c>
      <c r="BF95" s="232">
        <f>IF(N95="snížená",J95,0)</f>
        <v>0</v>
      </c>
      <c r="BG95" s="232">
        <f>IF(N95="zákl. přenesená",J95,0)</f>
        <v>0</v>
      </c>
      <c r="BH95" s="232">
        <f>IF(N95="sníž. přenesená",J95,0)</f>
        <v>0</v>
      </c>
      <c r="BI95" s="232">
        <f>IF(N95="nulová",J95,0)</f>
        <v>0</v>
      </c>
      <c r="BJ95" s="19" t="s">
        <v>77</v>
      </c>
      <c r="BK95" s="232">
        <f>ROUND(I95*H95,2)</f>
        <v>0</v>
      </c>
      <c r="BL95" s="19" t="s">
        <v>161</v>
      </c>
      <c r="BM95" s="231" t="s">
        <v>1011</v>
      </c>
    </row>
    <row r="96" s="2" customFormat="1">
      <c r="A96" s="40"/>
      <c r="B96" s="41"/>
      <c r="C96" s="42"/>
      <c r="D96" s="235" t="s">
        <v>199</v>
      </c>
      <c r="E96" s="42"/>
      <c r="F96" s="250" t="s">
        <v>348</v>
      </c>
      <c r="G96" s="42"/>
      <c r="H96" s="42"/>
      <c r="I96" s="138"/>
      <c r="J96" s="42"/>
      <c r="K96" s="42"/>
      <c r="L96" s="46"/>
      <c r="M96" s="251"/>
      <c r="N96" s="252"/>
      <c r="O96" s="86"/>
      <c r="P96" s="86"/>
      <c r="Q96" s="86"/>
      <c r="R96" s="86"/>
      <c r="S96" s="86"/>
      <c r="T96" s="87"/>
      <c r="U96" s="40"/>
      <c r="V96" s="40"/>
      <c r="W96" s="40"/>
      <c r="X96" s="40"/>
      <c r="Y96" s="40"/>
      <c r="Z96" s="40"/>
      <c r="AA96" s="40"/>
      <c r="AB96" s="40"/>
      <c r="AC96" s="40"/>
      <c r="AD96" s="40"/>
      <c r="AE96" s="40"/>
      <c r="AT96" s="19" t="s">
        <v>199</v>
      </c>
      <c r="AU96" s="19" t="s">
        <v>79</v>
      </c>
    </row>
    <row r="97" s="12" customFormat="1" ht="25.92" customHeight="1">
      <c r="A97" s="12"/>
      <c r="B97" s="204"/>
      <c r="C97" s="205"/>
      <c r="D97" s="206" t="s">
        <v>68</v>
      </c>
      <c r="E97" s="207" t="s">
        <v>349</v>
      </c>
      <c r="F97" s="207" t="s">
        <v>350</v>
      </c>
      <c r="G97" s="205"/>
      <c r="H97" s="205"/>
      <c r="I97" s="208"/>
      <c r="J97" s="209">
        <f>BK97</f>
        <v>0</v>
      </c>
      <c r="K97" s="205"/>
      <c r="L97" s="210"/>
      <c r="M97" s="211"/>
      <c r="N97" s="212"/>
      <c r="O97" s="212"/>
      <c r="P97" s="213">
        <f>P98</f>
        <v>0</v>
      </c>
      <c r="Q97" s="212"/>
      <c r="R97" s="213">
        <f>R98</f>
        <v>7.7756000000000007</v>
      </c>
      <c r="S97" s="212"/>
      <c r="T97" s="214">
        <f>T98</f>
        <v>0</v>
      </c>
      <c r="U97" s="12"/>
      <c r="V97" s="12"/>
      <c r="W97" s="12"/>
      <c r="X97" s="12"/>
      <c r="Y97" s="12"/>
      <c r="Z97" s="12"/>
      <c r="AA97" s="12"/>
      <c r="AB97" s="12"/>
      <c r="AC97" s="12"/>
      <c r="AD97" s="12"/>
      <c r="AE97" s="12"/>
      <c r="AR97" s="215" t="s">
        <v>79</v>
      </c>
      <c r="AT97" s="216" t="s">
        <v>68</v>
      </c>
      <c r="AU97" s="216" t="s">
        <v>69</v>
      </c>
      <c r="AY97" s="215" t="s">
        <v>141</v>
      </c>
      <c r="BK97" s="217">
        <f>BK98</f>
        <v>0</v>
      </c>
    </row>
    <row r="98" s="12" customFormat="1" ht="22.8" customHeight="1">
      <c r="A98" s="12"/>
      <c r="B98" s="204"/>
      <c r="C98" s="205"/>
      <c r="D98" s="206" t="s">
        <v>68</v>
      </c>
      <c r="E98" s="218" t="s">
        <v>971</v>
      </c>
      <c r="F98" s="218" t="s">
        <v>972</v>
      </c>
      <c r="G98" s="205"/>
      <c r="H98" s="205"/>
      <c r="I98" s="208"/>
      <c r="J98" s="219">
        <f>BK98</f>
        <v>0</v>
      </c>
      <c r="K98" s="205"/>
      <c r="L98" s="210"/>
      <c r="M98" s="211"/>
      <c r="N98" s="212"/>
      <c r="O98" s="212"/>
      <c r="P98" s="213">
        <f>SUM(P99:P110)</f>
        <v>0</v>
      </c>
      <c r="Q98" s="212"/>
      <c r="R98" s="213">
        <f>SUM(R99:R110)</f>
        <v>7.7756000000000007</v>
      </c>
      <c r="S98" s="212"/>
      <c r="T98" s="214">
        <f>SUM(T99:T110)</f>
        <v>0</v>
      </c>
      <c r="U98" s="12"/>
      <c r="V98" s="12"/>
      <c r="W98" s="12"/>
      <c r="X98" s="12"/>
      <c r="Y98" s="12"/>
      <c r="Z98" s="12"/>
      <c r="AA98" s="12"/>
      <c r="AB98" s="12"/>
      <c r="AC98" s="12"/>
      <c r="AD98" s="12"/>
      <c r="AE98" s="12"/>
      <c r="AR98" s="215" t="s">
        <v>79</v>
      </c>
      <c r="AT98" s="216" t="s">
        <v>68</v>
      </c>
      <c r="AU98" s="216" t="s">
        <v>77</v>
      </c>
      <c r="AY98" s="215" t="s">
        <v>141</v>
      </c>
      <c r="BK98" s="217">
        <f>SUM(BK99:BK110)</f>
        <v>0</v>
      </c>
    </row>
    <row r="99" s="2" customFormat="1" ht="16.5" customHeight="1">
      <c r="A99" s="40"/>
      <c r="B99" s="41"/>
      <c r="C99" s="220" t="s">
        <v>140</v>
      </c>
      <c r="D99" s="220" t="s">
        <v>144</v>
      </c>
      <c r="E99" s="221" t="s">
        <v>1012</v>
      </c>
      <c r="F99" s="222" t="s">
        <v>1013</v>
      </c>
      <c r="G99" s="223" t="s">
        <v>287</v>
      </c>
      <c r="H99" s="224">
        <v>6588</v>
      </c>
      <c r="I99" s="225"/>
      <c r="J99" s="226">
        <f>ROUND(I99*H99,2)</f>
        <v>0</v>
      </c>
      <c r="K99" s="222" t="s">
        <v>19</v>
      </c>
      <c r="L99" s="46"/>
      <c r="M99" s="227" t="s">
        <v>19</v>
      </c>
      <c r="N99" s="228" t="s">
        <v>40</v>
      </c>
      <c r="O99" s="86"/>
      <c r="P99" s="229">
        <f>O99*H99</f>
        <v>0</v>
      </c>
      <c r="Q99" s="229">
        <v>0.001</v>
      </c>
      <c r="R99" s="229">
        <f>Q99*H99</f>
        <v>6.5880000000000001</v>
      </c>
      <c r="S99" s="229">
        <v>0</v>
      </c>
      <c r="T99" s="230">
        <f>S99*H99</f>
        <v>0</v>
      </c>
      <c r="U99" s="40"/>
      <c r="V99" s="40"/>
      <c r="W99" s="40"/>
      <c r="X99" s="40"/>
      <c r="Y99" s="40"/>
      <c r="Z99" s="40"/>
      <c r="AA99" s="40"/>
      <c r="AB99" s="40"/>
      <c r="AC99" s="40"/>
      <c r="AD99" s="40"/>
      <c r="AE99" s="40"/>
      <c r="AR99" s="231" t="s">
        <v>818</v>
      </c>
      <c r="AT99" s="231" t="s">
        <v>144</v>
      </c>
      <c r="AU99" s="231" t="s">
        <v>79</v>
      </c>
      <c r="AY99" s="19" t="s">
        <v>141</v>
      </c>
      <c r="BE99" s="232">
        <f>IF(N99="základní",J99,0)</f>
        <v>0</v>
      </c>
      <c r="BF99" s="232">
        <f>IF(N99="snížená",J99,0)</f>
        <v>0</v>
      </c>
      <c r="BG99" s="232">
        <f>IF(N99="zákl. přenesená",J99,0)</f>
        <v>0</v>
      </c>
      <c r="BH99" s="232">
        <f>IF(N99="sníž. přenesená",J99,0)</f>
        <v>0</v>
      </c>
      <c r="BI99" s="232">
        <f>IF(N99="nulová",J99,0)</f>
        <v>0</v>
      </c>
      <c r="BJ99" s="19" t="s">
        <v>77</v>
      </c>
      <c r="BK99" s="232">
        <f>ROUND(I99*H99,2)</f>
        <v>0</v>
      </c>
      <c r="BL99" s="19" t="s">
        <v>818</v>
      </c>
      <c r="BM99" s="231" t="s">
        <v>1014</v>
      </c>
    </row>
    <row r="100" s="14" customFormat="1">
      <c r="A100" s="14"/>
      <c r="B100" s="253"/>
      <c r="C100" s="254"/>
      <c r="D100" s="235" t="s">
        <v>170</v>
      </c>
      <c r="E100" s="255" t="s">
        <v>19</v>
      </c>
      <c r="F100" s="256" t="s">
        <v>1015</v>
      </c>
      <c r="G100" s="254"/>
      <c r="H100" s="255" t="s">
        <v>19</v>
      </c>
      <c r="I100" s="257"/>
      <c r="J100" s="254"/>
      <c r="K100" s="254"/>
      <c r="L100" s="258"/>
      <c r="M100" s="259"/>
      <c r="N100" s="260"/>
      <c r="O100" s="260"/>
      <c r="P100" s="260"/>
      <c r="Q100" s="260"/>
      <c r="R100" s="260"/>
      <c r="S100" s="260"/>
      <c r="T100" s="261"/>
      <c r="U100" s="14"/>
      <c r="V100" s="14"/>
      <c r="W100" s="14"/>
      <c r="X100" s="14"/>
      <c r="Y100" s="14"/>
      <c r="Z100" s="14"/>
      <c r="AA100" s="14"/>
      <c r="AB100" s="14"/>
      <c r="AC100" s="14"/>
      <c r="AD100" s="14"/>
      <c r="AE100" s="14"/>
      <c r="AT100" s="262" t="s">
        <v>170</v>
      </c>
      <c r="AU100" s="262" t="s">
        <v>79</v>
      </c>
      <c r="AV100" s="14" t="s">
        <v>77</v>
      </c>
      <c r="AW100" s="14" t="s">
        <v>31</v>
      </c>
      <c r="AX100" s="14" t="s">
        <v>69</v>
      </c>
      <c r="AY100" s="262" t="s">
        <v>141</v>
      </c>
    </row>
    <row r="101" s="13" customFormat="1">
      <c r="A101" s="13"/>
      <c r="B101" s="233"/>
      <c r="C101" s="234"/>
      <c r="D101" s="235" t="s">
        <v>170</v>
      </c>
      <c r="E101" s="236" t="s">
        <v>19</v>
      </c>
      <c r="F101" s="237" t="s">
        <v>1016</v>
      </c>
      <c r="G101" s="234"/>
      <c r="H101" s="238">
        <v>6588</v>
      </c>
      <c r="I101" s="239"/>
      <c r="J101" s="234"/>
      <c r="K101" s="234"/>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79</v>
      </c>
      <c r="AV101" s="13" t="s">
        <v>79</v>
      </c>
      <c r="AW101" s="13" t="s">
        <v>31</v>
      </c>
      <c r="AX101" s="13" t="s">
        <v>77</v>
      </c>
      <c r="AY101" s="244" t="s">
        <v>141</v>
      </c>
    </row>
    <row r="102" s="2" customFormat="1" ht="16.5" customHeight="1">
      <c r="A102" s="40"/>
      <c r="B102" s="41"/>
      <c r="C102" s="220" t="s">
        <v>172</v>
      </c>
      <c r="D102" s="220" t="s">
        <v>144</v>
      </c>
      <c r="E102" s="221" t="s">
        <v>1017</v>
      </c>
      <c r="F102" s="222" t="s">
        <v>1013</v>
      </c>
      <c r="G102" s="223" t="s">
        <v>287</v>
      </c>
      <c r="H102" s="224">
        <v>956.39999999999998</v>
      </c>
      <c r="I102" s="225"/>
      <c r="J102" s="226">
        <f>ROUND(I102*H102,2)</f>
        <v>0</v>
      </c>
      <c r="K102" s="222" t="s">
        <v>19</v>
      </c>
      <c r="L102" s="46"/>
      <c r="M102" s="227" t="s">
        <v>19</v>
      </c>
      <c r="N102" s="228" t="s">
        <v>40</v>
      </c>
      <c r="O102" s="86"/>
      <c r="P102" s="229">
        <f>O102*H102</f>
        <v>0</v>
      </c>
      <c r="Q102" s="229">
        <v>0.001</v>
      </c>
      <c r="R102" s="229">
        <f>Q102*H102</f>
        <v>0.95640000000000003</v>
      </c>
      <c r="S102" s="229">
        <v>0</v>
      </c>
      <c r="T102" s="230">
        <f>S102*H102</f>
        <v>0</v>
      </c>
      <c r="U102" s="40"/>
      <c r="V102" s="40"/>
      <c r="W102" s="40"/>
      <c r="X102" s="40"/>
      <c r="Y102" s="40"/>
      <c r="Z102" s="40"/>
      <c r="AA102" s="40"/>
      <c r="AB102" s="40"/>
      <c r="AC102" s="40"/>
      <c r="AD102" s="40"/>
      <c r="AE102" s="40"/>
      <c r="AR102" s="231" t="s">
        <v>818</v>
      </c>
      <c r="AT102" s="231" t="s">
        <v>144</v>
      </c>
      <c r="AU102" s="231" t="s">
        <v>79</v>
      </c>
      <c r="AY102" s="19" t="s">
        <v>141</v>
      </c>
      <c r="BE102" s="232">
        <f>IF(N102="základní",J102,0)</f>
        <v>0</v>
      </c>
      <c r="BF102" s="232">
        <f>IF(N102="snížená",J102,0)</f>
        <v>0</v>
      </c>
      <c r="BG102" s="232">
        <f>IF(N102="zákl. přenesená",J102,0)</f>
        <v>0</v>
      </c>
      <c r="BH102" s="232">
        <f>IF(N102="sníž. přenesená",J102,0)</f>
        <v>0</v>
      </c>
      <c r="BI102" s="232">
        <f>IF(N102="nulová",J102,0)</f>
        <v>0</v>
      </c>
      <c r="BJ102" s="19" t="s">
        <v>77</v>
      </c>
      <c r="BK102" s="232">
        <f>ROUND(I102*H102,2)</f>
        <v>0</v>
      </c>
      <c r="BL102" s="19" t="s">
        <v>818</v>
      </c>
      <c r="BM102" s="231" t="s">
        <v>1018</v>
      </c>
    </row>
    <row r="103" s="14" customFormat="1">
      <c r="A103" s="14"/>
      <c r="B103" s="253"/>
      <c r="C103" s="254"/>
      <c r="D103" s="235" t="s">
        <v>170</v>
      </c>
      <c r="E103" s="255" t="s">
        <v>19</v>
      </c>
      <c r="F103" s="256" t="s">
        <v>1019</v>
      </c>
      <c r="G103" s="254"/>
      <c r="H103" s="255" t="s">
        <v>19</v>
      </c>
      <c r="I103" s="257"/>
      <c r="J103" s="254"/>
      <c r="K103" s="254"/>
      <c r="L103" s="258"/>
      <c r="M103" s="259"/>
      <c r="N103" s="260"/>
      <c r="O103" s="260"/>
      <c r="P103" s="260"/>
      <c r="Q103" s="260"/>
      <c r="R103" s="260"/>
      <c r="S103" s="260"/>
      <c r="T103" s="261"/>
      <c r="U103" s="14"/>
      <c r="V103" s="14"/>
      <c r="W103" s="14"/>
      <c r="X103" s="14"/>
      <c r="Y103" s="14"/>
      <c r="Z103" s="14"/>
      <c r="AA103" s="14"/>
      <c r="AB103" s="14"/>
      <c r="AC103" s="14"/>
      <c r="AD103" s="14"/>
      <c r="AE103" s="14"/>
      <c r="AT103" s="262" t="s">
        <v>170</v>
      </c>
      <c r="AU103" s="262" t="s">
        <v>79</v>
      </c>
      <c r="AV103" s="14" t="s">
        <v>77</v>
      </c>
      <c r="AW103" s="14" t="s">
        <v>31</v>
      </c>
      <c r="AX103" s="14" t="s">
        <v>69</v>
      </c>
      <c r="AY103" s="262" t="s">
        <v>141</v>
      </c>
    </row>
    <row r="104" s="13" customFormat="1">
      <c r="A104" s="13"/>
      <c r="B104" s="233"/>
      <c r="C104" s="234"/>
      <c r="D104" s="235" t="s">
        <v>170</v>
      </c>
      <c r="E104" s="236" t="s">
        <v>19</v>
      </c>
      <c r="F104" s="237" t="s">
        <v>1020</v>
      </c>
      <c r="G104" s="234"/>
      <c r="H104" s="238">
        <v>956.39999999999998</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79</v>
      </c>
      <c r="AV104" s="13" t="s">
        <v>79</v>
      </c>
      <c r="AW104" s="13" t="s">
        <v>31</v>
      </c>
      <c r="AX104" s="13" t="s">
        <v>77</v>
      </c>
      <c r="AY104" s="244" t="s">
        <v>141</v>
      </c>
    </row>
    <row r="105" s="2" customFormat="1" ht="16.5" customHeight="1">
      <c r="A105" s="40"/>
      <c r="B105" s="41"/>
      <c r="C105" s="220" t="s">
        <v>179</v>
      </c>
      <c r="D105" s="220" t="s">
        <v>144</v>
      </c>
      <c r="E105" s="221" t="s">
        <v>1021</v>
      </c>
      <c r="F105" s="222" t="s">
        <v>1013</v>
      </c>
      <c r="G105" s="223" t="s">
        <v>287</v>
      </c>
      <c r="H105" s="224">
        <v>231.19999999999999</v>
      </c>
      <c r="I105" s="225"/>
      <c r="J105" s="226">
        <f>ROUND(I105*H105,2)</f>
        <v>0</v>
      </c>
      <c r="K105" s="222" t="s">
        <v>19</v>
      </c>
      <c r="L105" s="46"/>
      <c r="M105" s="227" t="s">
        <v>19</v>
      </c>
      <c r="N105" s="228" t="s">
        <v>40</v>
      </c>
      <c r="O105" s="86"/>
      <c r="P105" s="229">
        <f>O105*H105</f>
        <v>0</v>
      </c>
      <c r="Q105" s="229">
        <v>0.001</v>
      </c>
      <c r="R105" s="229">
        <f>Q105*H105</f>
        <v>0.23119999999999999</v>
      </c>
      <c r="S105" s="229">
        <v>0</v>
      </c>
      <c r="T105" s="230">
        <f>S105*H105</f>
        <v>0</v>
      </c>
      <c r="U105" s="40"/>
      <c r="V105" s="40"/>
      <c r="W105" s="40"/>
      <c r="X105" s="40"/>
      <c r="Y105" s="40"/>
      <c r="Z105" s="40"/>
      <c r="AA105" s="40"/>
      <c r="AB105" s="40"/>
      <c r="AC105" s="40"/>
      <c r="AD105" s="40"/>
      <c r="AE105" s="40"/>
      <c r="AR105" s="231" t="s">
        <v>818</v>
      </c>
      <c r="AT105" s="231" t="s">
        <v>144</v>
      </c>
      <c r="AU105" s="231" t="s">
        <v>79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818</v>
      </c>
      <c r="BM105" s="231" t="s">
        <v>1022</v>
      </c>
    </row>
    <row r="106" s="14" customFormat="1">
      <c r="A106" s="14"/>
      <c r="B106" s="253"/>
      <c r="C106" s="254"/>
      <c r="D106" s="235" t="s">
        <v>170</v>
      </c>
      <c r="E106" s="255" t="s">
        <v>19</v>
      </c>
      <c r="F106" s="256" t="s">
        <v>1023</v>
      </c>
      <c r="G106" s="254"/>
      <c r="H106" s="255" t="s">
        <v>19</v>
      </c>
      <c r="I106" s="257"/>
      <c r="J106" s="254"/>
      <c r="K106" s="254"/>
      <c r="L106" s="258"/>
      <c r="M106" s="259"/>
      <c r="N106" s="260"/>
      <c r="O106" s="260"/>
      <c r="P106" s="260"/>
      <c r="Q106" s="260"/>
      <c r="R106" s="260"/>
      <c r="S106" s="260"/>
      <c r="T106" s="261"/>
      <c r="U106" s="14"/>
      <c r="V106" s="14"/>
      <c r="W106" s="14"/>
      <c r="X106" s="14"/>
      <c r="Y106" s="14"/>
      <c r="Z106" s="14"/>
      <c r="AA106" s="14"/>
      <c r="AB106" s="14"/>
      <c r="AC106" s="14"/>
      <c r="AD106" s="14"/>
      <c r="AE106" s="14"/>
      <c r="AT106" s="262" t="s">
        <v>170</v>
      </c>
      <c r="AU106" s="262" t="s">
        <v>79</v>
      </c>
      <c r="AV106" s="14" t="s">
        <v>77</v>
      </c>
      <c r="AW106" s="14" t="s">
        <v>31</v>
      </c>
      <c r="AX106" s="14" t="s">
        <v>69</v>
      </c>
      <c r="AY106" s="262" t="s">
        <v>141</v>
      </c>
    </row>
    <row r="107" s="13" customFormat="1">
      <c r="A107" s="13"/>
      <c r="B107" s="233"/>
      <c r="C107" s="234"/>
      <c r="D107" s="235" t="s">
        <v>170</v>
      </c>
      <c r="E107" s="236" t="s">
        <v>19</v>
      </c>
      <c r="F107" s="237" t="s">
        <v>1024</v>
      </c>
      <c r="G107" s="234"/>
      <c r="H107" s="238">
        <v>231.19999999999999</v>
      </c>
      <c r="I107" s="239"/>
      <c r="J107" s="234"/>
      <c r="K107" s="234"/>
      <c r="L107" s="240"/>
      <c r="M107" s="241"/>
      <c r="N107" s="242"/>
      <c r="O107" s="242"/>
      <c r="P107" s="242"/>
      <c r="Q107" s="242"/>
      <c r="R107" s="242"/>
      <c r="S107" s="242"/>
      <c r="T107" s="243"/>
      <c r="U107" s="13"/>
      <c r="V107" s="13"/>
      <c r="W107" s="13"/>
      <c r="X107" s="13"/>
      <c r="Y107" s="13"/>
      <c r="Z107" s="13"/>
      <c r="AA107" s="13"/>
      <c r="AB107" s="13"/>
      <c r="AC107" s="13"/>
      <c r="AD107" s="13"/>
      <c r="AE107" s="13"/>
      <c r="AT107" s="244" t="s">
        <v>170</v>
      </c>
      <c r="AU107" s="244" t="s">
        <v>79</v>
      </c>
      <c r="AV107" s="13" t="s">
        <v>79</v>
      </c>
      <c r="AW107" s="13" t="s">
        <v>31</v>
      </c>
      <c r="AX107" s="13" t="s">
        <v>77</v>
      </c>
      <c r="AY107" s="244" t="s">
        <v>141</v>
      </c>
    </row>
    <row r="108" s="2" customFormat="1" ht="24" customHeight="1">
      <c r="A108" s="40"/>
      <c r="B108" s="41"/>
      <c r="C108" s="220" t="s">
        <v>238</v>
      </c>
      <c r="D108" s="220" t="s">
        <v>144</v>
      </c>
      <c r="E108" s="221" t="s">
        <v>1025</v>
      </c>
      <c r="F108" s="222" t="s">
        <v>1026</v>
      </c>
      <c r="G108" s="223" t="s">
        <v>257</v>
      </c>
      <c r="H108" s="224">
        <v>6.7759999999999998</v>
      </c>
      <c r="I108" s="225"/>
      <c r="J108" s="226">
        <f>ROUND(I108*H108,2)</f>
        <v>0</v>
      </c>
      <c r="K108" s="222" t="s">
        <v>197</v>
      </c>
      <c r="L108" s="46"/>
      <c r="M108" s="227" t="s">
        <v>19</v>
      </c>
      <c r="N108" s="228" t="s">
        <v>40</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300</v>
      </c>
      <c r="AT108" s="231" t="s">
        <v>144</v>
      </c>
      <c r="AU108" s="231" t="s">
        <v>79</v>
      </c>
      <c r="AY108" s="19" t="s">
        <v>141</v>
      </c>
      <c r="BE108" s="232">
        <f>IF(N108="základní",J108,0)</f>
        <v>0</v>
      </c>
      <c r="BF108" s="232">
        <f>IF(N108="snížená",J108,0)</f>
        <v>0</v>
      </c>
      <c r="BG108" s="232">
        <f>IF(N108="zákl. přenesená",J108,0)</f>
        <v>0</v>
      </c>
      <c r="BH108" s="232">
        <f>IF(N108="sníž. přenesená",J108,0)</f>
        <v>0</v>
      </c>
      <c r="BI108" s="232">
        <f>IF(N108="nulová",J108,0)</f>
        <v>0</v>
      </c>
      <c r="BJ108" s="19" t="s">
        <v>77</v>
      </c>
      <c r="BK108" s="232">
        <f>ROUND(I108*H108,2)</f>
        <v>0</v>
      </c>
      <c r="BL108" s="19" t="s">
        <v>300</v>
      </c>
      <c r="BM108" s="231" t="s">
        <v>1027</v>
      </c>
    </row>
    <row r="109" s="2" customFormat="1">
      <c r="A109" s="40"/>
      <c r="B109" s="41"/>
      <c r="C109" s="42"/>
      <c r="D109" s="235" t="s">
        <v>199</v>
      </c>
      <c r="E109" s="42"/>
      <c r="F109" s="250" t="s">
        <v>999</v>
      </c>
      <c r="G109" s="42"/>
      <c r="H109" s="42"/>
      <c r="I109" s="138"/>
      <c r="J109" s="42"/>
      <c r="K109" s="42"/>
      <c r="L109" s="46"/>
      <c r="M109" s="251"/>
      <c r="N109" s="252"/>
      <c r="O109" s="86"/>
      <c r="P109" s="86"/>
      <c r="Q109" s="86"/>
      <c r="R109" s="86"/>
      <c r="S109" s="86"/>
      <c r="T109" s="87"/>
      <c r="U109" s="40"/>
      <c r="V109" s="40"/>
      <c r="W109" s="40"/>
      <c r="X109" s="40"/>
      <c r="Y109" s="40"/>
      <c r="Z109" s="40"/>
      <c r="AA109" s="40"/>
      <c r="AB109" s="40"/>
      <c r="AC109" s="40"/>
      <c r="AD109" s="40"/>
      <c r="AE109" s="40"/>
      <c r="AT109" s="19" t="s">
        <v>199</v>
      </c>
      <c r="AU109" s="19" t="s">
        <v>79</v>
      </c>
    </row>
    <row r="110" s="13" customFormat="1">
      <c r="A110" s="13"/>
      <c r="B110" s="233"/>
      <c r="C110" s="234"/>
      <c r="D110" s="235" t="s">
        <v>170</v>
      </c>
      <c r="E110" s="236" t="s">
        <v>19</v>
      </c>
      <c r="F110" s="237" t="s">
        <v>1028</v>
      </c>
      <c r="G110" s="234"/>
      <c r="H110" s="238">
        <v>6.7759999999999998</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79</v>
      </c>
      <c r="AV110" s="13" t="s">
        <v>79</v>
      </c>
      <c r="AW110" s="13" t="s">
        <v>31</v>
      </c>
      <c r="AX110" s="13" t="s">
        <v>77</v>
      </c>
      <c r="AY110" s="244" t="s">
        <v>141</v>
      </c>
    </row>
    <row r="111" s="12" customFormat="1" ht="25.92" customHeight="1">
      <c r="A111" s="12"/>
      <c r="B111" s="204"/>
      <c r="C111" s="205"/>
      <c r="D111" s="206" t="s">
        <v>68</v>
      </c>
      <c r="E111" s="207" t="s">
        <v>379</v>
      </c>
      <c r="F111" s="207" t="s">
        <v>541</v>
      </c>
      <c r="G111" s="205"/>
      <c r="H111" s="205"/>
      <c r="I111" s="208"/>
      <c r="J111" s="209">
        <f>BK111</f>
        <v>0</v>
      </c>
      <c r="K111" s="205"/>
      <c r="L111" s="210"/>
      <c r="M111" s="211"/>
      <c r="N111" s="212"/>
      <c r="O111" s="212"/>
      <c r="P111" s="213">
        <f>P112</f>
        <v>0</v>
      </c>
      <c r="Q111" s="212"/>
      <c r="R111" s="213">
        <f>R112</f>
        <v>0</v>
      </c>
      <c r="S111" s="212"/>
      <c r="T111" s="214">
        <f>T112</f>
        <v>0</v>
      </c>
      <c r="U111" s="12"/>
      <c r="V111" s="12"/>
      <c r="W111" s="12"/>
      <c r="X111" s="12"/>
      <c r="Y111" s="12"/>
      <c r="Z111" s="12"/>
      <c r="AA111" s="12"/>
      <c r="AB111" s="12"/>
      <c r="AC111" s="12"/>
      <c r="AD111" s="12"/>
      <c r="AE111" s="12"/>
      <c r="AR111" s="215" t="s">
        <v>155</v>
      </c>
      <c r="AT111" s="216" t="s">
        <v>68</v>
      </c>
      <c r="AU111" s="216" t="s">
        <v>69</v>
      </c>
      <c r="AY111" s="215" t="s">
        <v>141</v>
      </c>
      <c r="BK111" s="217">
        <f>BK112</f>
        <v>0</v>
      </c>
    </row>
    <row r="112" s="12" customFormat="1" ht="22.8" customHeight="1">
      <c r="A112" s="12"/>
      <c r="B112" s="204"/>
      <c r="C112" s="205"/>
      <c r="D112" s="206" t="s">
        <v>68</v>
      </c>
      <c r="E112" s="218" t="s">
        <v>542</v>
      </c>
      <c r="F112" s="218" t="s">
        <v>543</v>
      </c>
      <c r="G112" s="205"/>
      <c r="H112" s="205"/>
      <c r="I112" s="208"/>
      <c r="J112" s="219">
        <f>BK112</f>
        <v>0</v>
      </c>
      <c r="K112" s="205"/>
      <c r="L112" s="210"/>
      <c r="M112" s="211"/>
      <c r="N112" s="212"/>
      <c r="O112" s="212"/>
      <c r="P112" s="213">
        <f>SUM(P113:P136)</f>
        <v>0</v>
      </c>
      <c r="Q112" s="212"/>
      <c r="R112" s="213">
        <f>SUM(R113:R136)</f>
        <v>0</v>
      </c>
      <c r="S112" s="212"/>
      <c r="T112" s="214">
        <f>SUM(T113:T136)</f>
        <v>0</v>
      </c>
      <c r="U112" s="12"/>
      <c r="V112" s="12"/>
      <c r="W112" s="12"/>
      <c r="X112" s="12"/>
      <c r="Y112" s="12"/>
      <c r="Z112" s="12"/>
      <c r="AA112" s="12"/>
      <c r="AB112" s="12"/>
      <c r="AC112" s="12"/>
      <c r="AD112" s="12"/>
      <c r="AE112" s="12"/>
      <c r="AR112" s="215" t="s">
        <v>155</v>
      </c>
      <c r="AT112" s="216" t="s">
        <v>68</v>
      </c>
      <c r="AU112" s="216" t="s">
        <v>77</v>
      </c>
      <c r="AY112" s="215" t="s">
        <v>141</v>
      </c>
      <c r="BK112" s="217">
        <f>SUM(BK113:BK136)</f>
        <v>0</v>
      </c>
    </row>
    <row r="113" s="2" customFormat="1" ht="16.5" customHeight="1">
      <c r="A113" s="40"/>
      <c r="B113" s="41"/>
      <c r="C113" s="220" t="s">
        <v>244</v>
      </c>
      <c r="D113" s="220" t="s">
        <v>144</v>
      </c>
      <c r="E113" s="221" t="s">
        <v>1029</v>
      </c>
      <c r="F113" s="222" t="s">
        <v>1030</v>
      </c>
      <c r="G113" s="223" t="s">
        <v>295</v>
      </c>
      <c r="H113" s="224">
        <v>209.40000000000001</v>
      </c>
      <c r="I113" s="225"/>
      <c r="J113" s="226">
        <f>ROUND(I113*H113,2)</f>
        <v>0</v>
      </c>
      <c r="K113" s="222" t="s">
        <v>19</v>
      </c>
      <c r="L113" s="46"/>
      <c r="M113" s="227" t="s">
        <v>19</v>
      </c>
      <c r="N113" s="228" t="s">
        <v>40</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818</v>
      </c>
      <c r="AT113" s="231" t="s">
        <v>144</v>
      </c>
      <c r="AU113" s="231" t="s">
        <v>79</v>
      </c>
      <c r="AY113" s="19" t="s">
        <v>141</v>
      </c>
      <c r="BE113" s="232">
        <f>IF(N113="základní",J113,0)</f>
        <v>0</v>
      </c>
      <c r="BF113" s="232">
        <f>IF(N113="snížená",J113,0)</f>
        <v>0</v>
      </c>
      <c r="BG113" s="232">
        <f>IF(N113="zákl. přenesená",J113,0)</f>
        <v>0</v>
      </c>
      <c r="BH113" s="232">
        <f>IF(N113="sníž. přenesená",J113,0)</f>
        <v>0</v>
      </c>
      <c r="BI113" s="232">
        <f>IF(N113="nulová",J113,0)</f>
        <v>0</v>
      </c>
      <c r="BJ113" s="19" t="s">
        <v>77</v>
      </c>
      <c r="BK113" s="232">
        <f>ROUND(I113*H113,2)</f>
        <v>0</v>
      </c>
      <c r="BL113" s="19" t="s">
        <v>818</v>
      </c>
      <c r="BM113" s="231" t="s">
        <v>1031</v>
      </c>
    </row>
    <row r="114" s="14" customFormat="1">
      <c r="A114" s="14"/>
      <c r="B114" s="253"/>
      <c r="C114" s="254"/>
      <c r="D114" s="235" t="s">
        <v>170</v>
      </c>
      <c r="E114" s="255" t="s">
        <v>19</v>
      </c>
      <c r="F114" s="256" t="s">
        <v>1032</v>
      </c>
      <c r="G114" s="254"/>
      <c r="H114" s="255" t="s">
        <v>19</v>
      </c>
      <c r="I114" s="257"/>
      <c r="J114" s="254"/>
      <c r="K114" s="254"/>
      <c r="L114" s="258"/>
      <c r="M114" s="259"/>
      <c r="N114" s="260"/>
      <c r="O114" s="260"/>
      <c r="P114" s="260"/>
      <c r="Q114" s="260"/>
      <c r="R114" s="260"/>
      <c r="S114" s="260"/>
      <c r="T114" s="261"/>
      <c r="U114" s="14"/>
      <c r="V114" s="14"/>
      <c r="W114" s="14"/>
      <c r="X114" s="14"/>
      <c r="Y114" s="14"/>
      <c r="Z114" s="14"/>
      <c r="AA114" s="14"/>
      <c r="AB114" s="14"/>
      <c r="AC114" s="14"/>
      <c r="AD114" s="14"/>
      <c r="AE114" s="14"/>
      <c r="AT114" s="262" t="s">
        <v>170</v>
      </c>
      <c r="AU114" s="262" t="s">
        <v>79</v>
      </c>
      <c r="AV114" s="14" t="s">
        <v>77</v>
      </c>
      <c r="AW114" s="14" t="s">
        <v>31</v>
      </c>
      <c r="AX114" s="14" t="s">
        <v>69</v>
      </c>
      <c r="AY114" s="262" t="s">
        <v>141</v>
      </c>
    </row>
    <row r="115" s="13" customFormat="1">
      <c r="A115" s="13"/>
      <c r="B115" s="233"/>
      <c r="C115" s="234"/>
      <c r="D115" s="235" t="s">
        <v>170</v>
      </c>
      <c r="E115" s="236" t="s">
        <v>19</v>
      </c>
      <c r="F115" s="237" t="s">
        <v>1033</v>
      </c>
      <c r="G115" s="234"/>
      <c r="H115" s="238">
        <v>209.40000000000001</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170</v>
      </c>
      <c r="AU115" s="244" t="s">
        <v>79</v>
      </c>
      <c r="AV115" s="13" t="s">
        <v>79</v>
      </c>
      <c r="AW115" s="13" t="s">
        <v>31</v>
      </c>
      <c r="AX115" s="13" t="s">
        <v>77</v>
      </c>
      <c r="AY115" s="244" t="s">
        <v>141</v>
      </c>
    </row>
    <row r="116" s="2" customFormat="1" ht="16.5" customHeight="1">
      <c r="A116" s="40"/>
      <c r="B116" s="41"/>
      <c r="C116" s="277" t="s">
        <v>249</v>
      </c>
      <c r="D116" s="277" t="s">
        <v>379</v>
      </c>
      <c r="E116" s="278" t="s">
        <v>1034</v>
      </c>
      <c r="F116" s="279" t="s">
        <v>1035</v>
      </c>
      <c r="G116" s="280" t="s">
        <v>295</v>
      </c>
      <c r="H116" s="281">
        <v>131.988</v>
      </c>
      <c r="I116" s="282"/>
      <c r="J116" s="283">
        <f>ROUND(I116*H116,2)</f>
        <v>0</v>
      </c>
      <c r="K116" s="279" t="s">
        <v>19</v>
      </c>
      <c r="L116" s="284"/>
      <c r="M116" s="285" t="s">
        <v>19</v>
      </c>
      <c r="N116" s="286" t="s">
        <v>40</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818</v>
      </c>
      <c r="AT116" s="231" t="s">
        <v>379</v>
      </c>
      <c r="AU116" s="231" t="s">
        <v>79</v>
      </c>
      <c r="AY116" s="19" t="s">
        <v>141</v>
      </c>
      <c r="BE116" s="232">
        <f>IF(N116="základní",J116,0)</f>
        <v>0</v>
      </c>
      <c r="BF116" s="232">
        <f>IF(N116="snížená",J116,0)</f>
        <v>0</v>
      </c>
      <c r="BG116" s="232">
        <f>IF(N116="zákl. přenesená",J116,0)</f>
        <v>0</v>
      </c>
      <c r="BH116" s="232">
        <f>IF(N116="sníž. přenesená",J116,0)</f>
        <v>0</v>
      </c>
      <c r="BI116" s="232">
        <f>IF(N116="nulová",J116,0)</f>
        <v>0</v>
      </c>
      <c r="BJ116" s="19" t="s">
        <v>77</v>
      </c>
      <c r="BK116" s="232">
        <f>ROUND(I116*H116,2)</f>
        <v>0</v>
      </c>
      <c r="BL116" s="19" t="s">
        <v>818</v>
      </c>
      <c r="BM116" s="231" t="s">
        <v>1036</v>
      </c>
    </row>
    <row r="117" s="14" customFormat="1">
      <c r="A117" s="14"/>
      <c r="B117" s="253"/>
      <c r="C117" s="254"/>
      <c r="D117" s="235" t="s">
        <v>170</v>
      </c>
      <c r="E117" s="255" t="s">
        <v>19</v>
      </c>
      <c r="F117" s="256" t="s">
        <v>1037</v>
      </c>
      <c r="G117" s="254"/>
      <c r="H117" s="255" t="s">
        <v>19</v>
      </c>
      <c r="I117" s="257"/>
      <c r="J117" s="254"/>
      <c r="K117" s="254"/>
      <c r="L117" s="258"/>
      <c r="M117" s="259"/>
      <c r="N117" s="260"/>
      <c r="O117" s="260"/>
      <c r="P117" s="260"/>
      <c r="Q117" s="260"/>
      <c r="R117" s="260"/>
      <c r="S117" s="260"/>
      <c r="T117" s="261"/>
      <c r="U117" s="14"/>
      <c r="V117" s="14"/>
      <c r="W117" s="14"/>
      <c r="X117" s="14"/>
      <c r="Y117" s="14"/>
      <c r="Z117" s="14"/>
      <c r="AA117" s="14"/>
      <c r="AB117" s="14"/>
      <c r="AC117" s="14"/>
      <c r="AD117" s="14"/>
      <c r="AE117" s="14"/>
      <c r="AT117" s="262" t="s">
        <v>170</v>
      </c>
      <c r="AU117" s="262" t="s">
        <v>79</v>
      </c>
      <c r="AV117" s="14" t="s">
        <v>77</v>
      </c>
      <c r="AW117" s="14" t="s">
        <v>31</v>
      </c>
      <c r="AX117" s="14" t="s">
        <v>69</v>
      </c>
      <c r="AY117" s="262" t="s">
        <v>141</v>
      </c>
    </row>
    <row r="118" s="14" customFormat="1">
      <c r="A118" s="14"/>
      <c r="B118" s="253"/>
      <c r="C118" s="254"/>
      <c r="D118" s="235" t="s">
        <v>170</v>
      </c>
      <c r="E118" s="255" t="s">
        <v>19</v>
      </c>
      <c r="F118" s="256" t="s">
        <v>1038</v>
      </c>
      <c r="G118" s="254"/>
      <c r="H118" s="255" t="s">
        <v>19</v>
      </c>
      <c r="I118" s="257"/>
      <c r="J118" s="254"/>
      <c r="K118" s="254"/>
      <c r="L118" s="258"/>
      <c r="M118" s="259"/>
      <c r="N118" s="260"/>
      <c r="O118" s="260"/>
      <c r="P118" s="260"/>
      <c r="Q118" s="260"/>
      <c r="R118" s="260"/>
      <c r="S118" s="260"/>
      <c r="T118" s="261"/>
      <c r="U118" s="14"/>
      <c r="V118" s="14"/>
      <c r="W118" s="14"/>
      <c r="X118" s="14"/>
      <c r="Y118" s="14"/>
      <c r="Z118" s="14"/>
      <c r="AA118" s="14"/>
      <c r="AB118" s="14"/>
      <c r="AC118" s="14"/>
      <c r="AD118" s="14"/>
      <c r="AE118" s="14"/>
      <c r="AT118" s="262" t="s">
        <v>170</v>
      </c>
      <c r="AU118" s="262" t="s">
        <v>79</v>
      </c>
      <c r="AV118" s="14" t="s">
        <v>77</v>
      </c>
      <c r="AW118" s="14" t="s">
        <v>31</v>
      </c>
      <c r="AX118" s="14" t="s">
        <v>69</v>
      </c>
      <c r="AY118" s="262" t="s">
        <v>141</v>
      </c>
    </row>
    <row r="119" s="13" customFormat="1">
      <c r="A119" s="13"/>
      <c r="B119" s="233"/>
      <c r="C119" s="234"/>
      <c r="D119" s="235" t="s">
        <v>170</v>
      </c>
      <c r="E119" s="236" t="s">
        <v>19</v>
      </c>
      <c r="F119" s="237" t="s">
        <v>1039</v>
      </c>
      <c r="G119" s="234"/>
      <c r="H119" s="238">
        <v>129.40000000000001</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79</v>
      </c>
      <c r="AV119" s="13" t="s">
        <v>79</v>
      </c>
      <c r="AW119" s="13" t="s">
        <v>31</v>
      </c>
      <c r="AX119" s="13" t="s">
        <v>77</v>
      </c>
      <c r="AY119" s="244" t="s">
        <v>141</v>
      </c>
    </row>
    <row r="120" s="13" customFormat="1">
      <c r="A120" s="13"/>
      <c r="B120" s="233"/>
      <c r="C120" s="234"/>
      <c r="D120" s="235" t="s">
        <v>170</v>
      </c>
      <c r="E120" s="234"/>
      <c r="F120" s="237" t="s">
        <v>1040</v>
      </c>
      <c r="G120" s="234"/>
      <c r="H120" s="238">
        <v>131.988</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170</v>
      </c>
      <c r="AU120" s="244" t="s">
        <v>79</v>
      </c>
      <c r="AV120" s="13" t="s">
        <v>79</v>
      </c>
      <c r="AW120" s="13" t="s">
        <v>4</v>
      </c>
      <c r="AX120" s="13" t="s">
        <v>77</v>
      </c>
      <c r="AY120" s="244" t="s">
        <v>141</v>
      </c>
    </row>
    <row r="121" s="2" customFormat="1" ht="16.5" customHeight="1">
      <c r="A121" s="40"/>
      <c r="B121" s="41"/>
      <c r="C121" s="277" t="s">
        <v>254</v>
      </c>
      <c r="D121" s="277" t="s">
        <v>379</v>
      </c>
      <c r="E121" s="278" t="s">
        <v>1041</v>
      </c>
      <c r="F121" s="279" t="s">
        <v>1042</v>
      </c>
      <c r="G121" s="280" t="s">
        <v>295</v>
      </c>
      <c r="H121" s="281">
        <v>40.799999999999997</v>
      </c>
      <c r="I121" s="282"/>
      <c r="J121" s="283">
        <f>ROUND(I121*H121,2)</f>
        <v>0</v>
      </c>
      <c r="K121" s="279" t="s">
        <v>19</v>
      </c>
      <c r="L121" s="284"/>
      <c r="M121" s="285" t="s">
        <v>19</v>
      </c>
      <c r="N121" s="286" t="s">
        <v>40</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818</v>
      </c>
      <c r="AT121" s="231" t="s">
        <v>379</v>
      </c>
      <c r="AU121" s="231" t="s">
        <v>79</v>
      </c>
      <c r="AY121" s="19" t="s">
        <v>141</v>
      </c>
      <c r="BE121" s="232">
        <f>IF(N121="základní",J121,0)</f>
        <v>0</v>
      </c>
      <c r="BF121" s="232">
        <f>IF(N121="snížená",J121,0)</f>
        <v>0</v>
      </c>
      <c r="BG121" s="232">
        <f>IF(N121="zákl. přenesená",J121,0)</f>
        <v>0</v>
      </c>
      <c r="BH121" s="232">
        <f>IF(N121="sníž. přenesená",J121,0)</f>
        <v>0</v>
      </c>
      <c r="BI121" s="232">
        <f>IF(N121="nulová",J121,0)</f>
        <v>0</v>
      </c>
      <c r="BJ121" s="19" t="s">
        <v>77</v>
      </c>
      <c r="BK121" s="232">
        <f>ROUND(I121*H121,2)</f>
        <v>0</v>
      </c>
      <c r="BL121" s="19" t="s">
        <v>818</v>
      </c>
      <c r="BM121" s="231" t="s">
        <v>1043</v>
      </c>
    </row>
    <row r="122" s="14" customFormat="1">
      <c r="A122" s="14"/>
      <c r="B122" s="253"/>
      <c r="C122" s="254"/>
      <c r="D122" s="235" t="s">
        <v>170</v>
      </c>
      <c r="E122" s="255" t="s">
        <v>19</v>
      </c>
      <c r="F122" s="256" t="s">
        <v>1044</v>
      </c>
      <c r="G122" s="254"/>
      <c r="H122" s="255" t="s">
        <v>19</v>
      </c>
      <c r="I122" s="257"/>
      <c r="J122" s="254"/>
      <c r="K122" s="254"/>
      <c r="L122" s="258"/>
      <c r="M122" s="259"/>
      <c r="N122" s="260"/>
      <c r="O122" s="260"/>
      <c r="P122" s="260"/>
      <c r="Q122" s="260"/>
      <c r="R122" s="260"/>
      <c r="S122" s="260"/>
      <c r="T122" s="261"/>
      <c r="U122" s="14"/>
      <c r="V122" s="14"/>
      <c r="W122" s="14"/>
      <c r="X122" s="14"/>
      <c r="Y122" s="14"/>
      <c r="Z122" s="14"/>
      <c r="AA122" s="14"/>
      <c r="AB122" s="14"/>
      <c r="AC122" s="14"/>
      <c r="AD122" s="14"/>
      <c r="AE122" s="14"/>
      <c r="AT122" s="262" t="s">
        <v>170</v>
      </c>
      <c r="AU122" s="262" t="s">
        <v>79</v>
      </c>
      <c r="AV122" s="14" t="s">
        <v>77</v>
      </c>
      <c r="AW122" s="14" t="s">
        <v>31</v>
      </c>
      <c r="AX122" s="14" t="s">
        <v>69</v>
      </c>
      <c r="AY122" s="262" t="s">
        <v>141</v>
      </c>
    </row>
    <row r="123" s="14" customFormat="1">
      <c r="A123" s="14"/>
      <c r="B123" s="253"/>
      <c r="C123" s="254"/>
      <c r="D123" s="235" t="s">
        <v>170</v>
      </c>
      <c r="E123" s="255" t="s">
        <v>19</v>
      </c>
      <c r="F123" s="256" t="s">
        <v>1045</v>
      </c>
      <c r="G123" s="254"/>
      <c r="H123" s="255" t="s">
        <v>19</v>
      </c>
      <c r="I123" s="257"/>
      <c r="J123" s="254"/>
      <c r="K123" s="254"/>
      <c r="L123" s="258"/>
      <c r="M123" s="259"/>
      <c r="N123" s="260"/>
      <c r="O123" s="260"/>
      <c r="P123" s="260"/>
      <c r="Q123" s="260"/>
      <c r="R123" s="260"/>
      <c r="S123" s="260"/>
      <c r="T123" s="261"/>
      <c r="U123" s="14"/>
      <c r="V123" s="14"/>
      <c r="W123" s="14"/>
      <c r="X123" s="14"/>
      <c r="Y123" s="14"/>
      <c r="Z123" s="14"/>
      <c r="AA123" s="14"/>
      <c r="AB123" s="14"/>
      <c r="AC123" s="14"/>
      <c r="AD123" s="14"/>
      <c r="AE123" s="14"/>
      <c r="AT123" s="262" t="s">
        <v>170</v>
      </c>
      <c r="AU123" s="262" t="s">
        <v>79</v>
      </c>
      <c r="AV123" s="14" t="s">
        <v>77</v>
      </c>
      <c r="AW123" s="14" t="s">
        <v>31</v>
      </c>
      <c r="AX123" s="14" t="s">
        <v>69</v>
      </c>
      <c r="AY123" s="262" t="s">
        <v>141</v>
      </c>
    </row>
    <row r="124" s="13" customFormat="1">
      <c r="A124" s="13"/>
      <c r="B124" s="233"/>
      <c r="C124" s="234"/>
      <c r="D124" s="235" t="s">
        <v>170</v>
      </c>
      <c r="E124" s="236" t="s">
        <v>19</v>
      </c>
      <c r="F124" s="237" t="s">
        <v>785</v>
      </c>
      <c r="G124" s="234"/>
      <c r="H124" s="238">
        <v>40</v>
      </c>
      <c r="I124" s="239"/>
      <c r="J124" s="234"/>
      <c r="K124" s="234"/>
      <c r="L124" s="240"/>
      <c r="M124" s="241"/>
      <c r="N124" s="242"/>
      <c r="O124" s="242"/>
      <c r="P124" s="242"/>
      <c r="Q124" s="242"/>
      <c r="R124" s="242"/>
      <c r="S124" s="242"/>
      <c r="T124" s="243"/>
      <c r="U124" s="13"/>
      <c r="V124" s="13"/>
      <c r="W124" s="13"/>
      <c r="X124" s="13"/>
      <c r="Y124" s="13"/>
      <c r="Z124" s="13"/>
      <c r="AA124" s="13"/>
      <c r="AB124" s="13"/>
      <c r="AC124" s="13"/>
      <c r="AD124" s="13"/>
      <c r="AE124" s="13"/>
      <c r="AT124" s="244" t="s">
        <v>170</v>
      </c>
      <c r="AU124" s="244" t="s">
        <v>79</v>
      </c>
      <c r="AV124" s="13" t="s">
        <v>79</v>
      </c>
      <c r="AW124" s="13" t="s">
        <v>31</v>
      </c>
      <c r="AX124" s="13" t="s">
        <v>77</v>
      </c>
      <c r="AY124" s="244" t="s">
        <v>141</v>
      </c>
    </row>
    <row r="125" s="13" customFormat="1">
      <c r="A125" s="13"/>
      <c r="B125" s="233"/>
      <c r="C125" s="234"/>
      <c r="D125" s="235" t="s">
        <v>170</v>
      </c>
      <c r="E125" s="234"/>
      <c r="F125" s="237" t="s">
        <v>1046</v>
      </c>
      <c r="G125" s="234"/>
      <c r="H125" s="238">
        <v>40.799999999999997</v>
      </c>
      <c r="I125" s="239"/>
      <c r="J125" s="234"/>
      <c r="K125" s="234"/>
      <c r="L125" s="240"/>
      <c r="M125" s="241"/>
      <c r="N125" s="242"/>
      <c r="O125" s="242"/>
      <c r="P125" s="242"/>
      <c r="Q125" s="242"/>
      <c r="R125" s="242"/>
      <c r="S125" s="242"/>
      <c r="T125" s="243"/>
      <c r="U125" s="13"/>
      <c r="V125" s="13"/>
      <c r="W125" s="13"/>
      <c r="X125" s="13"/>
      <c r="Y125" s="13"/>
      <c r="Z125" s="13"/>
      <c r="AA125" s="13"/>
      <c r="AB125" s="13"/>
      <c r="AC125" s="13"/>
      <c r="AD125" s="13"/>
      <c r="AE125" s="13"/>
      <c r="AT125" s="244" t="s">
        <v>170</v>
      </c>
      <c r="AU125" s="244" t="s">
        <v>79</v>
      </c>
      <c r="AV125" s="13" t="s">
        <v>79</v>
      </c>
      <c r="AW125" s="13" t="s">
        <v>4</v>
      </c>
      <c r="AX125" s="13" t="s">
        <v>77</v>
      </c>
      <c r="AY125" s="244" t="s">
        <v>141</v>
      </c>
    </row>
    <row r="126" s="2" customFormat="1" ht="16.5" customHeight="1">
      <c r="A126" s="40"/>
      <c r="B126" s="41"/>
      <c r="C126" s="277" t="s">
        <v>262</v>
      </c>
      <c r="D126" s="277" t="s">
        <v>379</v>
      </c>
      <c r="E126" s="278" t="s">
        <v>1047</v>
      </c>
      <c r="F126" s="279" t="s">
        <v>1048</v>
      </c>
      <c r="G126" s="280" t="s">
        <v>295</v>
      </c>
      <c r="H126" s="281">
        <v>40.799999999999997</v>
      </c>
      <c r="I126" s="282"/>
      <c r="J126" s="283">
        <f>ROUND(I126*H126,2)</f>
        <v>0</v>
      </c>
      <c r="K126" s="279" t="s">
        <v>19</v>
      </c>
      <c r="L126" s="284"/>
      <c r="M126" s="285" t="s">
        <v>19</v>
      </c>
      <c r="N126" s="286" t="s">
        <v>40</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818</v>
      </c>
      <c r="AT126" s="231" t="s">
        <v>379</v>
      </c>
      <c r="AU126" s="231" t="s">
        <v>79</v>
      </c>
      <c r="AY126" s="19" t="s">
        <v>141</v>
      </c>
      <c r="BE126" s="232">
        <f>IF(N126="základní",J126,0)</f>
        <v>0</v>
      </c>
      <c r="BF126" s="232">
        <f>IF(N126="snížená",J126,0)</f>
        <v>0</v>
      </c>
      <c r="BG126" s="232">
        <f>IF(N126="zákl. přenesená",J126,0)</f>
        <v>0</v>
      </c>
      <c r="BH126" s="232">
        <f>IF(N126="sníž. přenesená",J126,0)</f>
        <v>0</v>
      </c>
      <c r="BI126" s="232">
        <f>IF(N126="nulová",J126,0)</f>
        <v>0</v>
      </c>
      <c r="BJ126" s="19" t="s">
        <v>77</v>
      </c>
      <c r="BK126" s="232">
        <f>ROUND(I126*H126,2)</f>
        <v>0</v>
      </c>
      <c r="BL126" s="19" t="s">
        <v>818</v>
      </c>
      <c r="BM126" s="231" t="s">
        <v>1049</v>
      </c>
    </row>
    <row r="127" s="14" customFormat="1">
      <c r="A127" s="14"/>
      <c r="B127" s="253"/>
      <c r="C127" s="254"/>
      <c r="D127" s="235" t="s">
        <v>170</v>
      </c>
      <c r="E127" s="255" t="s">
        <v>19</v>
      </c>
      <c r="F127" s="256" t="s">
        <v>1044</v>
      </c>
      <c r="G127" s="254"/>
      <c r="H127" s="255" t="s">
        <v>19</v>
      </c>
      <c r="I127" s="257"/>
      <c r="J127" s="254"/>
      <c r="K127" s="254"/>
      <c r="L127" s="258"/>
      <c r="M127" s="259"/>
      <c r="N127" s="260"/>
      <c r="O127" s="260"/>
      <c r="P127" s="260"/>
      <c r="Q127" s="260"/>
      <c r="R127" s="260"/>
      <c r="S127" s="260"/>
      <c r="T127" s="261"/>
      <c r="U127" s="14"/>
      <c r="V127" s="14"/>
      <c r="W127" s="14"/>
      <c r="X127" s="14"/>
      <c r="Y127" s="14"/>
      <c r="Z127" s="14"/>
      <c r="AA127" s="14"/>
      <c r="AB127" s="14"/>
      <c r="AC127" s="14"/>
      <c r="AD127" s="14"/>
      <c r="AE127" s="14"/>
      <c r="AT127" s="262" t="s">
        <v>170</v>
      </c>
      <c r="AU127" s="262" t="s">
        <v>79</v>
      </c>
      <c r="AV127" s="14" t="s">
        <v>77</v>
      </c>
      <c r="AW127" s="14" t="s">
        <v>31</v>
      </c>
      <c r="AX127" s="14" t="s">
        <v>69</v>
      </c>
      <c r="AY127" s="262" t="s">
        <v>141</v>
      </c>
    </row>
    <row r="128" s="14" customFormat="1">
      <c r="A128" s="14"/>
      <c r="B128" s="253"/>
      <c r="C128" s="254"/>
      <c r="D128" s="235" t="s">
        <v>170</v>
      </c>
      <c r="E128" s="255" t="s">
        <v>19</v>
      </c>
      <c r="F128" s="256" t="s">
        <v>1045</v>
      </c>
      <c r="G128" s="254"/>
      <c r="H128" s="255" t="s">
        <v>19</v>
      </c>
      <c r="I128" s="257"/>
      <c r="J128" s="254"/>
      <c r="K128" s="254"/>
      <c r="L128" s="258"/>
      <c r="M128" s="259"/>
      <c r="N128" s="260"/>
      <c r="O128" s="260"/>
      <c r="P128" s="260"/>
      <c r="Q128" s="260"/>
      <c r="R128" s="260"/>
      <c r="S128" s="260"/>
      <c r="T128" s="261"/>
      <c r="U128" s="14"/>
      <c r="V128" s="14"/>
      <c r="W128" s="14"/>
      <c r="X128" s="14"/>
      <c r="Y128" s="14"/>
      <c r="Z128" s="14"/>
      <c r="AA128" s="14"/>
      <c r="AB128" s="14"/>
      <c r="AC128" s="14"/>
      <c r="AD128" s="14"/>
      <c r="AE128" s="14"/>
      <c r="AT128" s="262" t="s">
        <v>170</v>
      </c>
      <c r="AU128" s="262" t="s">
        <v>79</v>
      </c>
      <c r="AV128" s="14" t="s">
        <v>77</v>
      </c>
      <c r="AW128" s="14" t="s">
        <v>31</v>
      </c>
      <c r="AX128" s="14" t="s">
        <v>69</v>
      </c>
      <c r="AY128" s="262" t="s">
        <v>141</v>
      </c>
    </row>
    <row r="129" s="13" customFormat="1">
      <c r="A129" s="13"/>
      <c r="B129" s="233"/>
      <c r="C129" s="234"/>
      <c r="D129" s="235" t="s">
        <v>170</v>
      </c>
      <c r="E129" s="236" t="s">
        <v>19</v>
      </c>
      <c r="F129" s="237" t="s">
        <v>785</v>
      </c>
      <c r="G129" s="234"/>
      <c r="H129" s="238">
        <v>40</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79</v>
      </c>
      <c r="AV129" s="13" t="s">
        <v>79</v>
      </c>
      <c r="AW129" s="13" t="s">
        <v>31</v>
      </c>
      <c r="AX129" s="13" t="s">
        <v>77</v>
      </c>
      <c r="AY129" s="244" t="s">
        <v>141</v>
      </c>
    </row>
    <row r="130" s="13" customFormat="1">
      <c r="A130" s="13"/>
      <c r="B130" s="233"/>
      <c r="C130" s="234"/>
      <c r="D130" s="235" t="s">
        <v>170</v>
      </c>
      <c r="E130" s="234"/>
      <c r="F130" s="237" t="s">
        <v>1046</v>
      </c>
      <c r="G130" s="234"/>
      <c r="H130" s="238">
        <v>40.799999999999997</v>
      </c>
      <c r="I130" s="239"/>
      <c r="J130" s="234"/>
      <c r="K130" s="234"/>
      <c r="L130" s="240"/>
      <c r="M130" s="241"/>
      <c r="N130" s="242"/>
      <c r="O130" s="242"/>
      <c r="P130" s="242"/>
      <c r="Q130" s="242"/>
      <c r="R130" s="242"/>
      <c r="S130" s="242"/>
      <c r="T130" s="243"/>
      <c r="U130" s="13"/>
      <c r="V130" s="13"/>
      <c r="W130" s="13"/>
      <c r="X130" s="13"/>
      <c r="Y130" s="13"/>
      <c r="Z130" s="13"/>
      <c r="AA130" s="13"/>
      <c r="AB130" s="13"/>
      <c r="AC130" s="13"/>
      <c r="AD130" s="13"/>
      <c r="AE130" s="13"/>
      <c r="AT130" s="244" t="s">
        <v>170</v>
      </c>
      <c r="AU130" s="244" t="s">
        <v>79</v>
      </c>
      <c r="AV130" s="13" t="s">
        <v>79</v>
      </c>
      <c r="AW130" s="13" t="s">
        <v>4</v>
      </c>
      <c r="AX130" s="13" t="s">
        <v>77</v>
      </c>
      <c r="AY130" s="244" t="s">
        <v>141</v>
      </c>
    </row>
    <row r="131" s="2" customFormat="1" ht="16.5" customHeight="1">
      <c r="A131" s="40"/>
      <c r="B131" s="41"/>
      <c r="C131" s="220" t="s">
        <v>267</v>
      </c>
      <c r="D131" s="220" t="s">
        <v>144</v>
      </c>
      <c r="E131" s="221" t="s">
        <v>1050</v>
      </c>
      <c r="F131" s="222" t="s">
        <v>1051</v>
      </c>
      <c r="G131" s="223" t="s">
        <v>295</v>
      </c>
      <c r="H131" s="224">
        <v>240</v>
      </c>
      <c r="I131" s="225"/>
      <c r="J131" s="226">
        <f>ROUND(I131*H131,2)</f>
        <v>0</v>
      </c>
      <c r="K131" s="222" t="s">
        <v>19</v>
      </c>
      <c r="L131" s="46"/>
      <c r="M131" s="227" t="s">
        <v>19</v>
      </c>
      <c r="N131" s="228" t="s">
        <v>40</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818</v>
      </c>
      <c r="AT131" s="231" t="s">
        <v>144</v>
      </c>
      <c r="AU131" s="231" t="s">
        <v>79</v>
      </c>
      <c r="AY131" s="19" t="s">
        <v>141</v>
      </c>
      <c r="BE131" s="232">
        <f>IF(N131="základní",J131,0)</f>
        <v>0</v>
      </c>
      <c r="BF131" s="232">
        <f>IF(N131="snížená",J131,0)</f>
        <v>0</v>
      </c>
      <c r="BG131" s="232">
        <f>IF(N131="zákl. přenesená",J131,0)</f>
        <v>0</v>
      </c>
      <c r="BH131" s="232">
        <f>IF(N131="sníž. přenesená",J131,0)</f>
        <v>0</v>
      </c>
      <c r="BI131" s="232">
        <f>IF(N131="nulová",J131,0)</f>
        <v>0</v>
      </c>
      <c r="BJ131" s="19" t="s">
        <v>77</v>
      </c>
      <c r="BK131" s="232">
        <f>ROUND(I131*H131,2)</f>
        <v>0</v>
      </c>
      <c r="BL131" s="19" t="s">
        <v>818</v>
      </c>
      <c r="BM131" s="231" t="s">
        <v>1052</v>
      </c>
    </row>
    <row r="132" s="14" customFormat="1">
      <c r="A132" s="14"/>
      <c r="B132" s="253"/>
      <c r="C132" s="254"/>
      <c r="D132" s="235" t="s">
        <v>170</v>
      </c>
      <c r="E132" s="255" t="s">
        <v>19</v>
      </c>
      <c r="F132" s="256" t="s">
        <v>1053</v>
      </c>
      <c r="G132" s="254"/>
      <c r="H132" s="255" t="s">
        <v>19</v>
      </c>
      <c r="I132" s="257"/>
      <c r="J132" s="254"/>
      <c r="K132" s="254"/>
      <c r="L132" s="258"/>
      <c r="M132" s="259"/>
      <c r="N132" s="260"/>
      <c r="O132" s="260"/>
      <c r="P132" s="260"/>
      <c r="Q132" s="260"/>
      <c r="R132" s="260"/>
      <c r="S132" s="260"/>
      <c r="T132" s="261"/>
      <c r="U132" s="14"/>
      <c r="V132" s="14"/>
      <c r="W132" s="14"/>
      <c r="X132" s="14"/>
      <c r="Y132" s="14"/>
      <c r="Z132" s="14"/>
      <c r="AA132" s="14"/>
      <c r="AB132" s="14"/>
      <c r="AC132" s="14"/>
      <c r="AD132" s="14"/>
      <c r="AE132" s="14"/>
      <c r="AT132" s="262" t="s">
        <v>170</v>
      </c>
      <c r="AU132" s="262" t="s">
        <v>79</v>
      </c>
      <c r="AV132" s="14" t="s">
        <v>77</v>
      </c>
      <c r="AW132" s="14" t="s">
        <v>31</v>
      </c>
      <c r="AX132" s="14" t="s">
        <v>69</v>
      </c>
      <c r="AY132" s="262" t="s">
        <v>141</v>
      </c>
    </row>
    <row r="133" s="13" customFormat="1">
      <c r="A133" s="13"/>
      <c r="B133" s="233"/>
      <c r="C133" s="234"/>
      <c r="D133" s="235" t="s">
        <v>170</v>
      </c>
      <c r="E133" s="236" t="s">
        <v>19</v>
      </c>
      <c r="F133" s="237" t="s">
        <v>1054</v>
      </c>
      <c r="G133" s="234"/>
      <c r="H133" s="238">
        <v>240</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79</v>
      </c>
      <c r="AV133" s="13" t="s">
        <v>79</v>
      </c>
      <c r="AW133" s="13" t="s">
        <v>31</v>
      </c>
      <c r="AX133" s="13" t="s">
        <v>77</v>
      </c>
      <c r="AY133" s="244" t="s">
        <v>141</v>
      </c>
    </row>
    <row r="134" s="2" customFormat="1" ht="16.5" customHeight="1">
      <c r="A134" s="40"/>
      <c r="B134" s="41"/>
      <c r="C134" s="277" t="s">
        <v>284</v>
      </c>
      <c r="D134" s="277" t="s">
        <v>379</v>
      </c>
      <c r="E134" s="278" t="s">
        <v>1055</v>
      </c>
      <c r="F134" s="279" t="s">
        <v>1056</v>
      </c>
      <c r="G134" s="280" t="s">
        <v>295</v>
      </c>
      <c r="H134" s="281">
        <v>240</v>
      </c>
      <c r="I134" s="282"/>
      <c r="J134" s="283">
        <f>ROUND(I134*H134,2)</f>
        <v>0</v>
      </c>
      <c r="K134" s="279" t="s">
        <v>19</v>
      </c>
      <c r="L134" s="284"/>
      <c r="M134" s="285" t="s">
        <v>19</v>
      </c>
      <c r="N134" s="286" t="s">
        <v>40</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818</v>
      </c>
      <c r="AT134" s="231" t="s">
        <v>379</v>
      </c>
      <c r="AU134" s="231" t="s">
        <v>79</v>
      </c>
      <c r="AY134" s="19" t="s">
        <v>141</v>
      </c>
      <c r="BE134" s="232">
        <f>IF(N134="základní",J134,0)</f>
        <v>0</v>
      </c>
      <c r="BF134" s="232">
        <f>IF(N134="snížená",J134,0)</f>
        <v>0</v>
      </c>
      <c r="BG134" s="232">
        <f>IF(N134="zákl. přenesená",J134,0)</f>
        <v>0</v>
      </c>
      <c r="BH134" s="232">
        <f>IF(N134="sníž. přenesená",J134,0)</f>
        <v>0</v>
      </c>
      <c r="BI134" s="232">
        <f>IF(N134="nulová",J134,0)</f>
        <v>0</v>
      </c>
      <c r="BJ134" s="19" t="s">
        <v>77</v>
      </c>
      <c r="BK134" s="232">
        <f>ROUND(I134*H134,2)</f>
        <v>0</v>
      </c>
      <c r="BL134" s="19" t="s">
        <v>818</v>
      </c>
      <c r="BM134" s="231" t="s">
        <v>1057</v>
      </c>
    </row>
    <row r="135" s="14" customFormat="1">
      <c r="A135" s="14"/>
      <c r="B135" s="253"/>
      <c r="C135" s="254"/>
      <c r="D135" s="235" t="s">
        <v>170</v>
      </c>
      <c r="E135" s="255" t="s">
        <v>19</v>
      </c>
      <c r="F135" s="256" t="s">
        <v>1053</v>
      </c>
      <c r="G135" s="254"/>
      <c r="H135" s="255" t="s">
        <v>19</v>
      </c>
      <c r="I135" s="257"/>
      <c r="J135" s="254"/>
      <c r="K135" s="254"/>
      <c r="L135" s="258"/>
      <c r="M135" s="259"/>
      <c r="N135" s="260"/>
      <c r="O135" s="260"/>
      <c r="P135" s="260"/>
      <c r="Q135" s="260"/>
      <c r="R135" s="260"/>
      <c r="S135" s="260"/>
      <c r="T135" s="261"/>
      <c r="U135" s="14"/>
      <c r="V135" s="14"/>
      <c r="W135" s="14"/>
      <c r="X135" s="14"/>
      <c r="Y135" s="14"/>
      <c r="Z135" s="14"/>
      <c r="AA135" s="14"/>
      <c r="AB135" s="14"/>
      <c r="AC135" s="14"/>
      <c r="AD135" s="14"/>
      <c r="AE135" s="14"/>
      <c r="AT135" s="262" t="s">
        <v>170</v>
      </c>
      <c r="AU135" s="262" t="s">
        <v>79</v>
      </c>
      <c r="AV135" s="14" t="s">
        <v>77</v>
      </c>
      <c r="AW135" s="14" t="s">
        <v>31</v>
      </c>
      <c r="AX135" s="14" t="s">
        <v>69</v>
      </c>
      <c r="AY135" s="262" t="s">
        <v>141</v>
      </c>
    </row>
    <row r="136" s="13" customFormat="1">
      <c r="A136" s="13"/>
      <c r="B136" s="233"/>
      <c r="C136" s="234"/>
      <c r="D136" s="235" t="s">
        <v>170</v>
      </c>
      <c r="E136" s="236" t="s">
        <v>19</v>
      </c>
      <c r="F136" s="237" t="s">
        <v>1054</v>
      </c>
      <c r="G136" s="234"/>
      <c r="H136" s="238">
        <v>240</v>
      </c>
      <c r="I136" s="239"/>
      <c r="J136" s="234"/>
      <c r="K136" s="234"/>
      <c r="L136" s="240"/>
      <c r="M136" s="274"/>
      <c r="N136" s="275"/>
      <c r="O136" s="275"/>
      <c r="P136" s="275"/>
      <c r="Q136" s="275"/>
      <c r="R136" s="275"/>
      <c r="S136" s="275"/>
      <c r="T136" s="276"/>
      <c r="U136" s="13"/>
      <c r="V136" s="13"/>
      <c r="W136" s="13"/>
      <c r="X136" s="13"/>
      <c r="Y136" s="13"/>
      <c r="Z136" s="13"/>
      <c r="AA136" s="13"/>
      <c r="AB136" s="13"/>
      <c r="AC136" s="13"/>
      <c r="AD136" s="13"/>
      <c r="AE136" s="13"/>
      <c r="AT136" s="244" t="s">
        <v>170</v>
      </c>
      <c r="AU136" s="244" t="s">
        <v>79</v>
      </c>
      <c r="AV136" s="13" t="s">
        <v>79</v>
      </c>
      <c r="AW136" s="13" t="s">
        <v>31</v>
      </c>
      <c r="AX136" s="13" t="s">
        <v>77</v>
      </c>
      <c r="AY136" s="244" t="s">
        <v>141</v>
      </c>
    </row>
    <row r="137" s="2" customFormat="1" ht="6.96" customHeight="1">
      <c r="A137" s="40"/>
      <c r="B137" s="61"/>
      <c r="C137" s="62"/>
      <c r="D137" s="62"/>
      <c r="E137" s="62"/>
      <c r="F137" s="62"/>
      <c r="G137" s="62"/>
      <c r="H137" s="62"/>
      <c r="I137" s="168"/>
      <c r="J137" s="62"/>
      <c r="K137" s="62"/>
      <c r="L137" s="46"/>
      <c r="M137" s="40"/>
      <c r="O137" s="40"/>
      <c r="P137" s="40"/>
      <c r="Q137" s="40"/>
      <c r="R137" s="40"/>
      <c r="S137" s="40"/>
      <c r="T137" s="40"/>
      <c r="U137" s="40"/>
      <c r="V137" s="40"/>
      <c r="W137" s="40"/>
      <c r="X137" s="40"/>
      <c r="Y137" s="40"/>
      <c r="Z137" s="40"/>
      <c r="AA137" s="40"/>
      <c r="AB137" s="40"/>
      <c r="AC137" s="40"/>
      <c r="AD137" s="40"/>
      <c r="AE137" s="40"/>
    </row>
  </sheetData>
  <sheetProtection sheet="1" autoFilter="0" formatColumns="0" formatRows="0" objects="1" scenarios="1" spinCount="100000" saltValue="5MNuJsjpvLvEuC35K3w9QD4JPGWLPVHxSy5UoOcbdEE3t2bMZg66j9+SnJUuCC6J/umquOSEBfQjVO2N6y4ZXg==" hashValue="TnAuIRvu7JUQIEOjMA3gm/1jAYhYRWURM58VFTuegDbyFnkuRiLifYi1n+9QKbA7tz6WDNaqpjnsuBQ1A5iOFQ==" algorithmName="SHA-512" password="CC35"/>
  <autoFilter ref="C85:K136"/>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97</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1058</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ROUND(J80,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ROUND((SUM(BE80:BE82)),  2)</f>
        <v>0</v>
      </c>
      <c r="G33" s="40"/>
      <c r="H33" s="40"/>
      <c r="I33" s="157">
        <v>0.20999999999999999</v>
      </c>
      <c r="J33" s="156">
        <f>ROUND(((SUM(BE80:BE82))*I33),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ROUND((SUM(BF80:BF82)),  2)</f>
        <v>0</v>
      </c>
      <c r="G34" s="40"/>
      <c r="H34" s="40"/>
      <c r="I34" s="157">
        <v>0.14999999999999999</v>
      </c>
      <c r="J34" s="156">
        <f>ROUND(((SUM(BF80:BF82))*I34),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ROUND((SUM(BG80:BG82)),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ROUND((SUM(BH80:BH82)),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ROUND((SUM(BI80:BI82)),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401 - PŘELOŽKA KABELŮ VO-THMP ( NEOCEŇUJE SE )</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J80</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J81</f>
        <v>0</v>
      </c>
      <c r="K60" s="179"/>
      <c r="L60" s="184"/>
      <c r="S60" s="9"/>
      <c r="T60" s="9"/>
      <c r="U60" s="9"/>
      <c r="V60" s="9"/>
      <c r="W60" s="9"/>
      <c r="X60" s="9"/>
      <c r="Y60" s="9"/>
      <c r="Z60" s="9"/>
      <c r="AA60" s="9"/>
      <c r="AB60" s="9"/>
      <c r="AC60" s="9"/>
      <c r="AD60" s="9"/>
      <c r="AE60" s="9"/>
    </row>
    <row r="61" s="2" customFormat="1" ht="21.84" customHeight="1">
      <c r="A61" s="40"/>
      <c r="B61" s="41"/>
      <c r="C61" s="42"/>
      <c r="D61" s="42"/>
      <c r="E61" s="42"/>
      <c r="F61" s="42"/>
      <c r="G61" s="42"/>
      <c r="H61" s="42"/>
      <c r="I61" s="138"/>
      <c r="J61" s="42"/>
      <c r="K61" s="42"/>
      <c r="L61" s="139"/>
      <c r="S61" s="40"/>
      <c r="T61" s="40"/>
      <c r="U61" s="40"/>
      <c r="V61" s="40"/>
      <c r="W61" s="40"/>
      <c r="X61" s="40"/>
      <c r="Y61" s="40"/>
      <c r="Z61" s="40"/>
      <c r="AA61" s="40"/>
      <c r="AB61" s="40"/>
      <c r="AC61" s="40"/>
      <c r="AD61" s="40"/>
      <c r="AE61" s="40"/>
    </row>
    <row r="62" s="2" customFormat="1" ht="6.96" customHeight="1">
      <c r="A62" s="40"/>
      <c r="B62" s="61"/>
      <c r="C62" s="62"/>
      <c r="D62" s="62"/>
      <c r="E62" s="62"/>
      <c r="F62" s="62"/>
      <c r="G62" s="62"/>
      <c r="H62" s="62"/>
      <c r="I62" s="168"/>
      <c r="J62" s="62"/>
      <c r="K62" s="62"/>
      <c r="L62" s="139"/>
      <c r="S62" s="40"/>
      <c r="T62" s="40"/>
      <c r="U62" s="40"/>
      <c r="V62" s="40"/>
      <c r="W62" s="40"/>
      <c r="X62" s="40"/>
      <c r="Y62" s="40"/>
      <c r="Z62" s="40"/>
      <c r="AA62" s="40"/>
      <c r="AB62" s="40"/>
      <c r="AC62" s="40"/>
      <c r="AD62" s="40"/>
      <c r="AE62" s="40"/>
    </row>
    <row r="66" s="2" customFormat="1" ht="6.96" customHeight="1">
      <c r="A66" s="40"/>
      <c r="B66" s="63"/>
      <c r="C66" s="64"/>
      <c r="D66" s="64"/>
      <c r="E66" s="64"/>
      <c r="F66" s="64"/>
      <c r="G66" s="64"/>
      <c r="H66" s="64"/>
      <c r="I66" s="171"/>
      <c r="J66" s="64"/>
      <c r="K66" s="64"/>
      <c r="L66" s="139"/>
      <c r="S66" s="40"/>
      <c r="T66" s="40"/>
      <c r="U66" s="40"/>
      <c r="V66" s="40"/>
      <c r="W66" s="40"/>
      <c r="X66" s="40"/>
      <c r="Y66" s="40"/>
      <c r="Z66" s="40"/>
      <c r="AA66" s="40"/>
      <c r="AB66" s="40"/>
      <c r="AC66" s="40"/>
      <c r="AD66" s="40"/>
      <c r="AE66" s="40"/>
    </row>
    <row r="67" s="2" customFormat="1" ht="24.96" customHeight="1">
      <c r="A67" s="40"/>
      <c r="B67" s="41"/>
      <c r="C67" s="25" t="s">
        <v>125</v>
      </c>
      <c r="D67" s="42"/>
      <c r="E67" s="42"/>
      <c r="F67" s="42"/>
      <c r="G67" s="42"/>
      <c r="H67" s="42"/>
      <c r="I67" s="138"/>
      <c r="J67" s="42"/>
      <c r="K67" s="42"/>
      <c r="L67" s="139"/>
      <c r="S67" s="40"/>
      <c r="T67" s="40"/>
      <c r="U67" s="40"/>
      <c r="V67" s="40"/>
      <c r="W67" s="40"/>
      <c r="X67" s="40"/>
      <c r="Y67" s="40"/>
      <c r="Z67" s="40"/>
      <c r="AA67" s="40"/>
      <c r="AB67" s="40"/>
      <c r="AC67" s="40"/>
      <c r="AD67" s="40"/>
      <c r="AE67" s="40"/>
    </row>
    <row r="68" s="2" customFormat="1" ht="6.96"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2" customFormat="1" ht="12" customHeight="1">
      <c r="A69" s="40"/>
      <c r="B69" s="41"/>
      <c r="C69" s="34" t="s">
        <v>16</v>
      </c>
      <c r="D69" s="42"/>
      <c r="E69" s="42"/>
      <c r="F69" s="42"/>
      <c r="G69" s="42"/>
      <c r="H69" s="42"/>
      <c r="I69" s="138"/>
      <c r="J69" s="42"/>
      <c r="K69" s="42"/>
      <c r="L69" s="139"/>
      <c r="S69" s="40"/>
      <c r="T69" s="40"/>
      <c r="U69" s="40"/>
      <c r="V69" s="40"/>
      <c r="W69" s="40"/>
      <c r="X69" s="40"/>
      <c r="Y69" s="40"/>
      <c r="Z69" s="40"/>
      <c r="AA69" s="40"/>
      <c r="AB69" s="40"/>
      <c r="AC69" s="40"/>
      <c r="AD69" s="40"/>
      <c r="AE69" s="40"/>
    </row>
    <row r="70" s="2" customFormat="1" ht="16.5" customHeight="1">
      <c r="A70" s="40"/>
      <c r="B70" s="41"/>
      <c r="C70" s="42"/>
      <c r="D70" s="42"/>
      <c r="E70" s="172" t="str">
        <f>E7</f>
        <v>Most Zlíchov</v>
      </c>
      <c r="F70" s="34"/>
      <c r="G70" s="34"/>
      <c r="H70" s="34"/>
      <c r="I70" s="138"/>
      <c r="J70" s="42"/>
      <c r="K70" s="42"/>
      <c r="L70" s="139"/>
      <c r="S70" s="40"/>
      <c r="T70" s="40"/>
      <c r="U70" s="40"/>
      <c r="V70" s="40"/>
      <c r="W70" s="40"/>
      <c r="X70" s="40"/>
      <c r="Y70" s="40"/>
      <c r="Z70" s="40"/>
      <c r="AA70" s="40"/>
      <c r="AB70" s="40"/>
      <c r="AC70" s="40"/>
      <c r="AD70" s="40"/>
      <c r="AE70" s="40"/>
    </row>
    <row r="71" s="2" customFormat="1" ht="12" customHeight="1">
      <c r="A71" s="40"/>
      <c r="B71" s="41"/>
      <c r="C71" s="34" t="s">
        <v>114</v>
      </c>
      <c r="D71" s="42"/>
      <c r="E71" s="42"/>
      <c r="F71" s="42"/>
      <c r="G71" s="42"/>
      <c r="H71" s="42"/>
      <c r="I71" s="138"/>
      <c r="J71" s="42"/>
      <c r="K71" s="42"/>
      <c r="L71" s="139"/>
      <c r="S71" s="40"/>
      <c r="T71" s="40"/>
      <c r="U71" s="40"/>
      <c r="V71" s="40"/>
      <c r="W71" s="40"/>
      <c r="X71" s="40"/>
      <c r="Y71" s="40"/>
      <c r="Z71" s="40"/>
      <c r="AA71" s="40"/>
      <c r="AB71" s="40"/>
      <c r="AC71" s="40"/>
      <c r="AD71" s="40"/>
      <c r="AE71" s="40"/>
    </row>
    <row r="72" s="2" customFormat="1" ht="16.5" customHeight="1">
      <c r="A72" s="40"/>
      <c r="B72" s="41"/>
      <c r="C72" s="42"/>
      <c r="D72" s="42"/>
      <c r="E72" s="71" t="str">
        <f>E9</f>
        <v>SO 401 - PŘELOŽKA KABELŮ VO-THMP ( NEOCEŇUJE SE )</v>
      </c>
      <c r="F72" s="42"/>
      <c r="G72" s="42"/>
      <c r="H72" s="42"/>
      <c r="I72" s="138"/>
      <c r="J72" s="42"/>
      <c r="K72" s="42"/>
      <c r="L72" s="139"/>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12" customHeight="1">
      <c r="A74" s="40"/>
      <c r="B74" s="41"/>
      <c r="C74" s="34" t="s">
        <v>21</v>
      </c>
      <c r="D74" s="42"/>
      <c r="E74" s="42"/>
      <c r="F74" s="29" t="str">
        <f>F12</f>
        <v xml:space="preserve"> </v>
      </c>
      <c r="G74" s="42"/>
      <c r="H74" s="42"/>
      <c r="I74" s="142" t="s">
        <v>23</v>
      </c>
      <c r="J74" s="74" t="str">
        <f>IF(J12="","",J12)</f>
        <v>13. 5. 2019</v>
      </c>
      <c r="K74" s="42"/>
      <c r="L74" s="139"/>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5.15" customHeight="1">
      <c r="A76" s="40"/>
      <c r="B76" s="41"/>
      <c r="C76" s="34" t="s">
        <v>25</v>
      </c>
      <c r="D76" s="42"/>
      <c r="E76" s="42"/>
      <c r="F76" s="29" t="str">
        <f>E15</f>
        <v xml:space="preserve"> </v>
      </c>
      <c r="G76" s="42"/>
      <c r="H76" s="42"/>
      <c r="I76" s="142" t="s">
        <v>30</v>
      </c>
      <c r="J76" s="38" t="str">
        <f>E21</f>
        <v xml:space="preserve"> </v>
      </c>
      <c r="K76" s="42"/>
      <c r="L76" s="139"/>
      <c r="S76" s="40"/>
      <c r="T76" s="40"/>
      <c r="U76" s="40"/>
      <c r="V76" s="40"/>
      <c r="W76" s="40"/>
      <c r="X76" s="40"/>
      <c r="Y76" s="40"/>
      <c r="Z76" s="40"/>
      <c r="AA76" s="40"/>
      <c r="AB76" s="40"/>
      <c r="AC76" s="40"/>
      <c r="AD76" s="40"/>
      <c r="AE76" s="40"/>
    </row>
    <row r="77" s="2" customFormat="1" ht="15.15" customHeight="1">
      <c r="A77" s="40"/>
      <c r="B77" s="41"/>
      <c r="C77" s="34" t="s">
        <v>28</v>
      </c>
      <c r="D77" s="42"/>
      <c r="E77" s="42"/>
      <c r="F77" s="29" t="str">
        <f>IF(E18="","",E18)</f>
        <v>Vyplň údaj</v>
      </c>
      <c r="G77" s="42"/>
      <c r="H77" s="42"/>
      <c r="I77" s="142" t="s">
        <v>32</v>
      </c>
      <c r="J77" s="38" t="str">
        <f>E24</f>
        <v xml:space="preserve"> </v>
      </c>
      <c r="K77" s="42"/>
      <c r="L77" s="139"/>
      <c r="S77" s="40"/>
      <c r="T77" s="40"/>
      <c r="U77" s="40"/>
      <c r="V77" s="40"/>
      <c r="W77" s="40"/>
      <c r="X77" s="40"/>
      <c r="Y77" s="40"/>
      <c r="Z77" s="40"/>
      <c r="AA77" s="40"/>
      <c r="AB77" s="40"/>
      <c r="AC77" s="40"/>
      <c r="AD77" s="40"/>
      <c r="AE77" s="40"/>
    </row>
    <row r="78" s="2" customFormat="1" ht="10.32"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11" customFormat="1" ht="29.28" customHeight="1">
      <c r="A79" s="192"/>
      <c r="B79" s="193"/>
      <c r="C79" s="194" t="s">
        <v>126</v>
      </c>
      <c r="D79" s="195" t="s">
        <v>54</v>
      </c>
      <c r="E79" s="195" t="s">
        <v>50</v>
      </c>
      <c r="F79" s="195" t="s">
        <v>51</v>
      </c>
      <c r="G79" s="195" t="s">
        <v>127</v>
      </c>
      <c r="H79" s="195" t="s">
        <v>128</v>
      </c>
      <c r="I79" s="196" t="s">
        <v>129</v>
      </c>
      <c r="J79" s="195" t="s">
        <v>118</v>
      </c>
      <c r="K79" s="197" t="s">
        <v>130</v>
      </c>
      <c r="L79" s="198"/>
      <c r="M79" s="94" t="s">
        <v>19</v>
      </c>
      <c r="N79" s="95" t="s">
        <v>39</v>
      </c>
      <c r="O79" s="95" t="s">
        <v>131</v>
      </c>
      <c r="P79" s="95" t="s">
        <v>132</v>
      </c>
      <c r="Q79" s="95" t="s">
        <v>133</v>
      </c>
      <c r="R79" s="95" t="s">
        <v>134</v>
      </c>
      <c r="S79" s="95" t="s">
        <v>135</v>
      </c>
      <c r="T79" s="96" t="s">
        <v>136</v>
      </c>
      <c r="U79" s="192"/>
      <c r="V79" s="192"/>
      <c r="W79" s="192"/>
      <c r="X79" s="192"/>
      <c r="Y79" s="192"/>
      <c r="Z79" s="192"/>
      <c r="AA79" s="192"/>
      <c r="AB79" s="192"/>
      <c r="AC79" s="192"/>
      <c r="AD79" s="192"/>
      <c r="AE79" s="192"/>
    </row>
    <row r="80" s="2" customFormat="1" ht="22.8" customHeight="1">
      <c r="A80" s="40"/>
      <c r="B80" s="41"/>
      <c r="C80" s="101" t="s">
        <v>137</v>
      </c>
      <c r="D80" s="42"/>
      <c r="E80" s="42"/>
      <c r="F80" s="42"/>
      <c r="G80" s="42"/>
      <c r="H80" s="42"/>
      <c r="I80" s="138"/>
      <c r="J80" s="199">
        <f>BK80</f>
        <v>0</v>
      </c>
      <c r="K80" s="42"/>
      <c r="L80" s="46"/>
      <c r="M80" s="97"/>
      <c r="N80" s="200"/>
      <c r="O80" s="98"/>
      <c r="P80" s="201">
        <f>P81</f>
        <v>0</v>
      </c>
      <c r="Q80" s="98"/>
      <c r="R80" s="201">
        <f>R81</f>
        <v>0</v>
      </c>
      <c r="S80" s="98"/>
      <c r="T80" s="202">
        <f>T81</f>
        <v>0</v>
      </c>
      <c r="U80" s="40"/>
      <c r="V80" s="40"/>
      <c r="W80" s="40"/>
      <c r="X80" s="40"/>
      <c r="Y80" s="40"/>
      <c r="Z80" s="40"/>
      <c r="AA80" s="40"/>
      <c r="AB80" s="40"/>
      <c r="AC80" s="40"/>
      <c r="AD80" s="40"/>
      <c r="AE80" s="40"/>
      <c r="AT80" s="19" t="s">
        <v>68</v>
      </c>
      <c r="AU80" s="19" t="s">
        <v>119</v>
      </c>
      <c r="BK80" s="203">
        <f>BK81</f>
        <v>0</v>
      </c>
    </row>
    <row r="81" s="12" customFormat="1" ht="25.92" customHeight="1">
      <c r="A81" s="12"/>
      <c r="B81" s="204"/>
      <c r="C81" s="205"/>
      <c r="D81" s="206" t="s">
        <v>68</v>
      </c>
      <c r="E81" s="207" t="s">
        <v>191</v>
      </c>
      <c r="F81" s="207" t="s">
        <v>192</v>
      </c>
      <c r="G81" s="205"/>
      <c r="H81" s="205"/>
      <c r="I81" s="208"/>
      <c r="J81" s="209">
        <f>BK81</f>
        <v>0</v>
      </c>
      <c r="K81" s="205"/>
      <c r="L81" s="210"/>
      <c r="M81" s="211"/>
      <c r="N81" s="212"/>
      <c r="O81" s="212"/>
      <c r="P81" s="213">
        <f>P82</f>
        <v>0</v>
      </c>
      <c r="Q81" s="212"/>
      <c r="R81" s="213">
        <f>R82</f>
        <v>0</v>
      </c>
      <c r="S81" s="212"/>
      <c r="T81" s="214">
        <f>T82</f>
        <v>0</v>
      </c>
      <c r="U81" s="12"/>
      <c r="V81" s="12"/>
      <c r="W81" s="12"/>
      <c r="X81" s="12"/>
      <c r="Y81" s="12"/>
      <c r="Z81" s="12"/>
      <c r="AA81" s="12"/>
      <c r="AB81" s="12"/>
      <c r="AC81" s="12"/>
      <c r="AD81" s="12"/>
      <c r="AE81" s="12"/>
      <c r="AR81" s="215" t="s">
        <v>77</v>
      </c>
      <c r="AT81" s="216" t="s">
        <v>68</v>
      </c>
      <c r="AU81" s="216" t="s">
        <v>69</v>
      </c>
      <c r="AY81" s="215" t="s">
        <v>141</v>
      </c>
      <c r="BK81" s="217">
        <f>BK82</f>
        <v>0</v>
      </c>
    </row>
    <row r="82" s="2" customFormat="1" ht="16.5" customHeight="1">
      <c r="A82" s="40"/>
      <c r="B82" s="41"/>
      <c r="C82" s="220" t="s">
        <v>77</v>
      </c>
      <c r="D82" s="220" t="s">
        <v>144</v>
      </c>
      <c r="E82" s="221" t="s">
        <v>1059</v>
      </c>
      <c r="F82" s="222" t="s">
        <v>1060</v>
      </c>
      <c r="G82" s="223" t="s">
        <v>862</v>
      </c>
      <c r="H82" s="224">
        <v>1</v>
      </c>
      <c r="I82" s="225"/>
      <c r="J82" s="226">
        <f>ROUND(I82*H82,2)</f>
        <v>0</v>
      </c>
      <c r="K82" s="222" t="s">
        <v>19</v>
      </c>
      <c r="L82" s="46"/>
      <c r="M82" s="245" t="s">
        <v>19</v>
      </c>
      <c r="N82" s="246" t="s">
        <v>40</v>
      </c>
      <c r="O82" s="247"/>
      <c r="P82" s="248">
        <f>O82*H82</f>
        <v>0</v>
      </c>
      <c r="Q82" s="248">
        <v>0</v>
      </c>
      <c r="R82" s="248">
        <f>Q82*H82</f>
        <v>0</v>
      </c>
      <c r="S82" s="248">
        <v>0</v>
      </c>
      <c r="T82" s="249">
        <f>S82*H82</f>
        <v>0</v>
      </c>
      <c r="U82" s="40"/>
      <c r="V82" s="40"/>
      <c r="W82" s="40"/>
      <c r="X82" s="40"/>
      <c r="Y82" s="40"/>
      <c r="Z82" s="40"/>
      <c r="AA82" s="40"/>
      <c r="AB82" s="40"/>
      <c r="AC82" s="40"/>
      <c r="AD82" s="40"/>
      <c r="AE82" s="40"/>
      <c r="AR82" s="231" t="s">
        <v>161</v>
      </c>
      <c r="AT82" s="231" t="s">
        <v>144</v>
      </c>
      <c r="AU82" s="231" t="s">
        <v>77</v>
      </c>
      <c r="AY82" s="19" t="s">
        <v>141</v>
      </c>
      <c r="BE82" s="232">
        <f>IF(N82="základní",J82,0)</f>
        <v>0</v>
      </c>
      <c r="BF82" s="232">
        <f>IF(N82="snížená",J82,0)</f>
        <v>0</v>
      </c>
      <c r="BG82" s="232">
        <f>IF(N82="zákl. přenesená",J82,0)</f>
        <v>0</v>
      </c>
      <c r="BH82" s="232">
        <f>IF(N82="sníž. přenesená",J82,0)</f>
        <v>0</v>
      </c>
      <c r="BI82" s="232">
        <f>IF(N82="nulová",J82,0)</f>
        <v>0</v>
      </c>
      <c r="BJ82" s="19" t="s">
        <v>77</v>
      </c>
      <c r="BK82" s="232">
        <f>ROUND(I82*H82,2)</f>
        <v>0</v>
      </c>
      <c r="BL82" s="19" t="s">
        <v>161</v>
      </c>
      <c r="BM82" s="231" t="s">
        <v>1061</v>
      </c>
    </row>
    <row r="83" s="2" customFormat="1" ht="6.96" customHeight="1">
      <c r="A83" s="40"/>
      <c r="B83" s="61"/>
      <c r="C83" s="62"/>
      <c r="D83" s="62"/>
      <c r="E83" s="62"/>
      <c r="F83" s="62"/>
      <c r="G83" s="62"/>
      <c r="H83" s="62"/>
      <c r="I83" s="168"/>
      <c r="J83" s="62"/>
      <c r="K83" s="62"/>
      <c r="L83" s="46"/>
      <c r="M83" s="40"/>
      <c r="O83" s="40"/>
      <c r="P83" s="40"/>
      <c r="Q83" s="40"/>
      <c r="R83" s="40"/>
      <c r="S83" s="40"/>
      <c r="T83" s="40"/>
      <c r="U83" s="40"/>
      <c r="V83" s="40"/>
      <c r="W83" s="40"/>
      <c r="X83" s="40"/>
      <c r="Y83" s="40"/>
      <c r="Z83" s="40"/>
      <c r="AA83" s="40"/>
      <c r="AB83" s="40"/>
      <c r="AC83" s="40"/>
      <c r="AD83" s="40"/>
      <c r="AE83" s="40"/>
    </row>
  </sheetData>
  <sheetProtection sheet="1" autoFilter="0" formatColumns="0" formatRows="0" objects="1" scenarios="1" spinCount="100000" saltValue="qSMhKNbEB4beot7VuxWGKPJi1LVz1AwWKHIrjecM+SSkCU5YQUVR4hFjVg+BP/75hQUVWYM4JOq4R0IF0npMDA==" hashValue="GpykgRqJiUUZaqqtDqBsANtUBnxsxqRVtjUS9h26ap+/Du/o988H+Ek2aDVvberDFRbOHjv0nEMK16Pbp4/xiQ==" algorithmName="SHA-512" password="CC35"/>
  <autoFilter ref="C79:K82"/>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L2" s="1"/>
      <c r="M2" s="1"/>
      <c r="N2" s="1"/>
      <c r="O2" s="1"/>
      <c r="P2" s="1"/>
      <c r="Q2" s="1"/>
      <c r="R2" s="1"/>
      <c r="S2" s="1"/>
      <c r="T2" s="1"/>
      <c r="U2" s="1"/>
      <c r="V2" s="1"/>
      <c r="AT2" s="19" t="s">
        <v>100</v>
      </c>
    </row>
    <row r="3" s="1" customFormat="1" ht="6.96" customHeight="1">
      <c r="B3" s="131"/>
      <c r="C3" s="132"/>
      <c r="D3" s="132"/>
      <c r="E3" s="132"/>
      <c r="F3" s="132"/>
      <c r="G3" s="132"/>
      <c r="H3" s="132"/>
      <c r="I3" s="133"/>
      <c r="J3" s="132"/>
      <c r="K3" s="132"/>
      <c r="L3" s="22"/>
      <c r="AT3" s="19" t="s">
        <v>79</v>
      </c>
    </row>
    <row r="4" s="1" customFormat="1" ht="24.96" customHeight="1">
      <c r="B4" s="22"/>
      <c r="D4" s="134" t="s">
        <v>113</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Most Zlíchov</v>
      </c>
      <c r="F7" s="136"/>
      <c r="G7" s="136"/>
      <c r="H7" s="136"/>
      <c r="I7" s="130"/>
      <c r="L7" s="22"/>
    </row>
    <row r="8" s="2" customFormat="1" ht="12" customHeight="1">
      <c r="A8" s="40"/>
      <c r="B8" s="46"/>
      <c r="C8" s="40"/>
      <c r="D8" s="136" t="s">
        <v>114</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1062</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13. 5. 2019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35</v>
      </c>
      <c r="E30" s="40"/>
      <c r="F30" s="40"/>
      <c r="G30" s="40"/>
      <c r="H30" s="40"/>
      <c r="I30" s="138"/>
      <c r="J30" s="152">
        <f>ROUND(J85,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2" customFormat="1" ht="14.4" customHeight="1">
      <c r="A33" s="40"/>
      <c r="B33" s="46"/>
      <c r="C33" s="40"/>
      <c r="D33" s="155" t="s">
        <v>39</v>
      </c>
      <c r="E33" s="136" t="s">
        <v>40</v>
      </c>
      <c r="F33" s="156">
        <f>ROUND((SUM(BE85:BE144)),  2)</f>
        <v>0</v>
      </c>
      <c r="G33" s="40"/>
      <c r="H33" s="40"/>
      <c r="I33" s="157">
        <v>0.20999999999999999</v>
      </c>
      <c r="J33" s="156">
        <f>ROUND(((SUM(BE85:BE144))*I33),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41</v>
      </c>
      <c r="F34" s="156">
        <f>ROUND((SUM(BF85:BF144)),  2)</f>
        <v>0</v>
      </c>
      <c r="G34" s="40"/>
      <c r="H34" s="40"/>
      <c r="I34" s="157">
        <v>0.14999999999999999</v>
      </c>
      <c r="J34" s="156">
        <f>ROUND(((SUM(BF85:BF144))*I34),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42</v>
      </c>
      <c r="F35" s="156">
        <f>ROUND((SUM(BG85:BG144)),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43</v>
      </c>
      <c r="F36" s="156">
        <f>ROUND((SUM(BH85:BH144)),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44</v>
      </c>
      <c r="F37" s="156">
        <f>ROUND((SUM(BI85:BI144)),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116</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Most Zlíchov</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114</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402 - PŘELOŽKA KABELŮ DP-JDCT</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 xml:space="preserve"> </v>
      </c>
      <c r="G52" s="42"/>
      <c r="H52" s="42"/>
      <c r="I52" s="142" t="s">
        <v>23</v>
      </c>
      <c r="J52" s="74" t="str">
        <f>IF(J12="","",J12)</f>
        <v>13. 5. 2019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117</v>
      </c>
      <c r="D57" s="174"/>
      <c r="E57" s="174"/>
      <c r="F57" s="174"/>
      <c r="G57" s="174"/>
      <c r="H57" s="174"/>
      <c r="I57" s="175"/>
      <c r="J57" s="176" t="s">
        <v>118</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67</v>
      </c>
      <c r="D59" s="42"/>
      <c r="E59" s="42"/>
      <c r="F59" s="42"/>
      <c r="G59" s="42"/>
      <c r="H59" s="42"/>
      <c r="I59" s="138"/>
      <c r="J59" s="104">
        <f>J85</f>
        <v>0</v>
      </c>
      <c r="K59" s="42"/>
      <c r="L59" s="139"/>
      <c r="S59" s="40"/>
      <c r="T59" s="40"/>
      <c r="U59" s="40"/>
      <c r="V59" s="40"/>
      <c r="W59" s="40"/>
      <c r="X59" s="40"/>
      <c r="Y59" s="40"/>
      <c r="Z59" s="40"/>
      <c r="AA59" s="40"/>
      <c r="AB59" s="40"/>
      <c r="AC59" s="40"/>
      <c r="AD59" s="40"/>
      <c r="AE59" s="40"/>
      <c r="AU59" s="19" t="s">
        <v>119</v>
      </c>
    </row>
    <row r="60" s="9" customFormat="1" ht="24.96" customHeight="1">
      <c r="A60" s="9"/>
      <c r="B60" s="178"/>
      <c r="C60" s="179"/>
      <c r="D60" s="180" t="s">
        <v>184</v>
      </c>
      <c r="E60" s="181"/>
      <c r="F60" s="181"/>
      <c r="G60" s="181"/>
      <c r="H60" s="181"/>
      <c r="I60" s="182"/>
      <c r="J60" s="183">
        <f>J86</f>
        <v>0</v>
      </c>
      <c r="K60" s="179"/>
      <c r="L60" s="184"/>
      <c r="S60" s="9"/>
      <c r="T60" s="9"/>
      <c r="U60" s="9"/>
      <c r="V60" s="9"/>
      <c r="W60" s="9"/>
      <c r="X60" s="9"/>
      <c r="Y60" s="9"/>
      <c r="Z60" s="9"/>
      <c r="AA60" s="9"/>
      <c r="AB60" s="9"/>
      <c r="AC60" s="9"/>
      <c r="AD60" s="9"/>
      <c r="AE60" s="9"/>
    </row>
    <row r="61" s="10" customFormat="1" ht="19.92" customHeight="1">
      <c r="A61" s="10"/>
      <c r="B61" s="185"/>
      <c r="C61" s="186"/>
      <c r="D61" s="187" t="s">
        <v>185</v>
      </c>
      <c r="E61" s="188"/>
      <c r="F61" s="188"/>
      <c r="G61" s="188"/>
      <c r="H61" s="188"/>
      <c r="I61" s="189"/>
      <c r="J61" s="190">
        <f>J87</f>
        <v>0</v>
      </c>
      <c r="K61" s="186"/>
      <c r="L61" s="191"/>
      <c r="S61" s="10"/>
      <c r="T61" s="10"/>
      <c r="U61" s="10"/>
      <c r="V61" s="10"/>
      <c r="W61" s="10"/>
      <c r="X61" s="10"/>
      <c r="Y61" s="10"/>
      <c r="Z61" s="10"/>
      <c r="AA61" s="10"/>
      <c r="AB61" s="10"/>
      <c r="AC61" s="10"/>
      <c r="AD61" s="10"/>
      <c r="AE61" s="10"/>
    </row>
    <row r="62" s="9" customFormat="1" ht="24.96" customHeight="1">
      <c r="A62" s="9"/>
      <c r="B62" s="178"/>
      <c r="C62" s="179"/>
      <c r="D62" s="180" t="s">
        <v>445</v>
      </c>
      <c r="E62" s="181"/>
      <c r="F62" s="181"/>
      <c r="G62" s="181"/>
      <c r="H62" s="181"/>
      <c r="I62" s="182"/>
      <c r="J62" s="183">
        <f>J102</f>
        <v>0</v>
      </c>
      <c r="K62" s="179"/>
      <c r="L62" s="184"/>
      <c r="S62" s="9"/>
      <c r="T62" s="9"/>
      <c r="U62" s="9"/>
      <c r="V62" s="9"/>
      <c r="W62" s="9"/>
      <c r="X62" s="9"/>
      <c r="Y62" s="9"/>
      <c r="Z62" s="9"/>
      <c r="AA62" s="9"/>
      <c r="AB62" s="9"/>
      <c r="AC62" s="9"/>
      <c r="AD62" s="9"/>
      <c r="AE62" s="9"/>
    </row>
    <row r="63" s="10" customFormat="1" ht="19.92" customHeight="1">
      <c r="A63" s="10"/>
      <c r="B63" s="185"/>
      <c r="C63" s="186"/>
      <c r="D63" s="187" t="s">
        <v>1063</v>
      </c>
      <c r="E63" s="188"/>
      <c r="F63" s="188"/>
      <c r="G63" s="188"/>
      <c r="H63" s="188"/>
      <c r="I63" s="189"/>
      <c r="J63" s="190">
        <f>J103</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1064</v>
      </c>
      <c r="E64" s="188"/>
      <c r="F64" s="188"/>
      <c r="G64" s="188"/>
      <c r="H64" s="188"/>
      <c r="I64" s="189"/>
      <c r="J64" s="190">
        <f>J114</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446</v>
      </c>
      <c r="E65" s="188"/>
      <c r="F65" s="188"/>
      <c r="G65" s="188"/>
      <c r="H65" s="188"/>
      <c r="I65" s="189"/>
      <c r="J65" s="190">
        <f>J134</f>
        <v>0</v>
      </c>
      <c r="K65" s="186"/>
      <c r="L65" s="191"/>
      <c r="S65" s="10"/>
      <c r="T65" s="10"/>
      <c r="U65" s="10"/>
      <c r="V65" s="10"/>
      <c r="W65" s="10"/>
      <c r="X65" s="10"/>
      <c r="Y65" s="10"/>
      <c r="Z65" s="10"/>
      <c r="AA65" s="10"/>
      <c r="AB65" s="10"/>
      <c r="AC65" s="10"/>
      <c r="AD65" s="10"/>
      <c r="AE65" s="10"/>
    </row>
    <row r="66" s="2" customFormat="1" ht="21.84"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2" customFormat="1" ht="6.96"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2" customFormat="1" ht="6.96"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2" customFormat="1" ht="24.96" customHeight="1">
      <c r="A72" s="40"/>
      <c r="B72" s="41"/>
      <c r="C72" s="25" t="s">
        <v>125</v>
      </c>
      <c r="D72" s="42"/>
      <c r="E72" s="42"/>
      <c r="F72" s="42"/>
      <c r="G72" s="42"/>
      <c r="H72" s="42"/>
      <c r="I72" s="138"/>
      <c r="J72" s="42"/>
      <c r="K72" s="42"/>
      <c r="L72" s="139"/>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12" customHeight="1">
      <c r="A74" s="40"/>
      <c r="B74" s="41"/>
      <c r="C74" s="34" t="s">
        <v>16</v>
      </c>
      <c r="D74" s="42"/>
      <c r="E74" s="42"/>
      <c r="F74" s="42"/>
      <c r="G74" s="42"/>
      <c r="H74" s="42"/>
      <c r="I74" s="138"/>
      <c r="J74" s="42"/>
      <c r="K74" s="42"/>
      <c r="L74" s="139"/>
      <c r="S74" s="40"/>
      <c r="T74" s="40"/>
      <c r="U74" s="40"/>
      <c r="V74" s="40"/>
      <c r="W74" s="40"/>
      <c r="X74" s="40"/>
      <c r="Y74" s="40"/>
      <c r="Z74" s="40"/>
      <c r="AA74" s="40"/>
      <c r="AB74" s="40"/>
      <c r="AC74" s="40"/>
      <c r="AD74" s="40"/>
      <c r="AE74" s="40"/>
    </row>
    <row r="75" s="2" customFormat="1" ht="16.5" customHeight="1">
      <c r="A75" s="40"/>
      <c r="B75" s="41"/>
      <c r="C75" s="42"/>
      <c r="D75" s="42"/>
      <c r="E75" s="172" t="str">
        <f>E7</f>
        <v>Most Zlíchov</v>
      </c>
      <c r="F75" s="34"/>
      <c r="G75" s="34"/>
      <c r="H75" s="34"/>
      <c r="I75" s="138"/>
      <c r="J75" s="42"/>
      <c r="K75" s="42"/>
      <c r="L75" s="139"/>
      <c r="S75" s="40"/>
      <c r="T75" s="40"/>
      <c r="U75" s="40"/>
      <c r="V75" s="40"/>
      <c r="W75" s="40"/>
      <c r="X75" s="40"/>
      <c r="Y75" s="40"/>
      <c r="Z75" s="40"/>
      <c r="AA75" s="40"/>
      <c r="AB75" s="40"/>
      <c r="AC75" s="40"/>
      <c r="AD75" s="40"/>
      <c r="AE75" s="40"/>
    </row>
    <row r="76" s="2" customFormat="1" ht="12" customHeight="1">
      <c r="A76" s="40"/>
      <c r="B76" s="41"/>
      <c r="C76" s="34" t="s">
        <v>114</v>
      </c>
      <c r="D76" s="42"/>
      <c r="E76" s="42"/>
      <c r="F76" s="42"/>
      <c r="G76" s="42"/>
      <c r="H76" s="42"/>
      <c r="I76" s="138"/>
      <c r="J76" s="42"/>
      <c r="K76" s="42"/>
      <c r="L76" s="139"/>
      <c r="S76" s="40"/>
      <c r="T76" s="40"/>
      <c r="U76" s="40"/>
      <c r="V76" s="40"/>
      <c r="W76" s="40"/>
      <c r="X76" s="40"/>
      <c r="Y76" s="40"/>
      <c r="Z76" s="40"/>
      <c r="AA76" s="40"/>
      <c r="AB76" s="40"/>
      <c r="AC76" s="40"/>
      <c r="AD76" s="40"/>
      <c r="AE76" s="40"/>
    </row>
    <row r="77" s="2" customFormat="1" ht="16.5" customHeight="1">
      <c r="A77" s="40"/>
      <c r="B77" s="41"/>
      <c r="C77" s="42"/>
      <c r="D77" s="42"/>
      <c r="E77" s="71" t="str">
        <f>E9</f>
        <v>SO 402 - PŘELOŽKA KABELŮ DP-JDCT</v>
      </c>
      <c r="F77" s="42"/>
      <c r="G77" s="42"/>
      <c r="H77" s="42"/>
      <c r="I77" s="138"/>
      <c r="J77" s="42"/>
      <c r="K77" s="42"/>
      <c r="L77" s="13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2" customFormat="1" ht="12" customHeight="1">
      <c r="A79" s="40"/>
      <c r="B79" s="41"/>
      <c r="C79" s="34" t="s">
        <v>21</v>
      </c>
      <c r="D79" s="42"/>
      <c r="E79" s="42"/>
      <c r="F79" s="29" t="str">
        <f>F12</f>
        <v xml:space="preserve"> </v>
      </c>
      <c r="G79" s="42"/>
      <c r="H79" s="42"/>
      <c r="I79" s="142" t="s">
        <v>23</v>
      </c>
      <c r="J79" s="74" t="str">
        <f>IF(J12="","",J12)</f>
        <v>13. 5. 2019</v>
      </c>
      <c r="K79" s="42"/>
      <c r="L79" s="139"/>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2" customFormat="1" ht="15.15" customHeight="1">
      <c r="A81" s="40"/>
      <c r="B81" s="41"/>
      <c r="C81" s="34" t="s">
        <v>25</v>
      </c>
      <c r="D81" s="42"/>
      <c r="E81" s="42"/>
      <c r="F81" s="29" t="str">
        <f>E15</f>
        <v xml:space="preserve"> </v>
      </c>
      <c r="G81" s="42"/>
      <c r="H81" s="42"/>
      <c r="I81" s="142" t="s">
        <v>30</v>
      </c>
      <c r="J81" s="38" t="str">
        <f>E21</f>
        <v xml:space="preserve"> </v>
      </c>
      <c r="K81" s="42"/>
      <c r="L81" s="139"/>
      <c r="S81" s="40"/>
      <c r="T81" s="40"/>
      <c r="U81" s="40"/>
      <c r="V81" s="40"/>
      <c r="W81" s="40"/>
      <c r="X81" s="40"/>
      <c r="Y81" s="40"/>
      <c r="Z81" s="40"/>
      <c r="AA81" s="40"/>
      <c r="AB81" s="40"/>
      <c r="AC81" s="40"/>
      <c r="AD81" s="40"/>
      <c r="AE81" s="40"/>
    </row>
    <row r="82" s="2" customFormat="1" ht="15.15" customHeight="1">
      <c r="A82" s="40"/>
      <c r="B82" s="41"/>
      <c r="C82" s="34" t="s">
        <v>28</v>
      </c>
      <c r="D82" s="42"/>
      <c r="E82" s="42"/>
      <c r="F82" s="29" t="str">
        <f>IF(E18="","",E18)</f>
        <v>Vyplň údaj</v>
      </c>
      <c r="G82" s="42"/>
      <c r="H82" s="42"/>
      <c r="I82" s="142" t="s">
        <v>32</v>
      </c>
      <c r="J82" s="38" t="str">
        <f>E24</f>
        <v xml:space="preserve"> </v>
      </c>
      <c r="K82" s="42"/>
      <c r="L82" s="139"/>
      <c r="S82" s="40"/>
      <c r="T82" s="40"/>
      <c r="U82" s="40"/>
      <c r="V82" s="40"/>
      <c r="W82" s="40"/>
      <c r="X82" s="40"/>
      <c r="Y82" s="40"/>
      <c r="Z82" s="40"/>
      <c r="AA82" s="40"/>
      <c r="AB82" s="40"/>
      <c r="AC82" s="40"/>
      <c r="AD82" s="40"/>
      <c r="AE82" s="40"/>
    </row>
    <row r="83" s="2" customFormat="1" ht="10.32"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11" customFormat="1" ht="29.28" customHeight="1">
      <c r="A84" s="192"/>
      <c r="B84" s="193"/>
      <c r="C84" s="194" t="s">
        <v>126</v>
      </c>
      <c r="D84" s="195" t="s">
        <v>54</v>
      </c>
      <c r="E84" s="195" t="s">
        <v>50</v>
      </c>
      <c r="F84" s="195" t="s">
        <v>51</v>
      </c>
      <c r="G84" s="195" t="s">
        <v>127</v>
      </c>
      <c r="H84" s="195" t="s">
        <v>128</v>
      </c>
      <c r="I84" s="196" t="s">
        <v>129</v>
      </c>
      <c r="J84" s="195" t="s">
        <v>118</v>
      </c>
      <c r="K84" s="197" t="s">
        <v>130</v>
      </c>
      <c r="L84" s="198"/>
      <c r="M84" s="94" t="s">
        <v>19</v>
      </c>
      <c r="N84" s="95" t="s">
        <v>39</v>
      </c>
      <c r="O84" s="95" t="s">
        <v>131</v>
      </c>
      <c r="P84" s="95" t="s">
        <v>132</v>
      </c>
      <c r="Q84" s="95" t="s">
        <v>133</v>
      </c>
      <c r="R84" s="95" t="s">
        <v>134</v>
      </c>
      <c r="S84" s="95" t="s">
        <v>135</v>
      </c>
      <c r="T84" s="96" t="s">
        <v>136</v>
      </c>
      <c r="U84" s="192"/>
      <c r="V84" s="192"/>
      <c r="W84" s="192"/>
      <c r="X84" s="192"/>
      <c r="Y84" s="192"/>
      <c r="Z84" s="192"/>
      <c r="AA84" s="192"/>
      <c r="AB84" s="192"/>
      <c r="AC84" s="192"/>
      <c r="AD84" s="192"/>
      <c r="AE84" s="192"/>
    </row>
    <row r="85" s="2" customFormat="1" ht="22.8" customHeight="1">
      <c r="A85" s="40"/>
      <c r="B85" s="41"/>
      <c r="C85" s="101" t="s">
        <v>137</v>
      </c>
      <c r="D85" s="42"/>
      <c r="E85" s="42"/>
      <c r="F85" s="42"/>
      <c r="G85" s="42"/>
      <c r="H85" s="42"/>
      <c r="I85" s="138"/>
      <c r="J85" s="199">
        <f>BK85</f>
        <v>0</v>
      </c>
      <c r="K85" s="42"/>
      <c r="L85" s="46"/>
      <c r="M85" s="97"/>
      <c r="N85" s="200"/>
      <c r="O85" s="98"/>
      <c r="P85" s="201">
        <f>P86+P102</f>
        <v>0</v>
      </c>
      <c r="Q85" s="98"/>
      <c r="R85" s="201">
        <f>R86+R102</f>
        <v>35.578018399999998</v>
      </c>
      <c r="S85" s="98"/>
      <c r="T85" s="202">
        <f>T86+T102</f>
        <v>0</v>
      </c>
      <c r="U85" s="40"/>
      <c r="V85" s="40"/>
      <c r="W85" s="40"/>
      <c r="X85" s="40"/>
      <c r="Y85" s="40"/>
      <c r="Z85" s="40"/>
      <c r="AA85" s="40"/>
      <c r="AB85" s="40"/>
      <c r="AC85" s="40"/>
      <c r="AD85" s="40"/>
      <c r="AE85" s="40"/>
      <c r="AT85" s="19" t="s">
        <v>68</v>
      </c>
      <c r="AU85" s="19" t="s">
        <v>119</v>
      </c>
      <c r="BK85" s="203">
        <f>BK86+BK102</f>
        <v>0</v>
      </c>
    </row>
    <row r="86" s="12" customFormat="1" ht="25.92" customHeight="1">
      <c r="A86" s="12"/>
      <c r="B86" s="204"/>
      <c r="C86" s="205"/>
      <c r="D86" s="206" t="s">
        <v>68</v>
      </c>
      <c r="E86" s="207" t="s">
        <v>191</v>
      </c>
      <c r="F86" s="207" t="s">
        <v>192</v>
      </c>
      <c r="G86" s="205"/>
      <c r="H86" s="205"/>
      <c r="I86" s="208"/>
      <c r="J86" s="209">
        <f>BK86</f>
        <v>0</v>
      </c>
      <c r="K86" s="205"/>
      <c r="L86" s="210"/>
      <c r="M86" s="211"/>
      <c r="N86" s="212"/>
      <c r="O86" s="212"/>
      <c r="P86" s="213">
        <f>P87</f>
        <v>0</v>
      </c>
      <c r="Q86" s="212"/>
      <c r="R86" s="213">
        <f>R87</f>
        <v>0</v>
      </c>
      <c r="S86" s="212"/>
      <c r="T86" s="214">
        <f>T87</f>
        <v>0</v>
      </c>
      <c r="U86" s="12"/>
      <c r="V86" s="12"/>
      <c r="W86" s="12"/>
      <c r="X86" s="12"/>
      <c r="Y86" s="12"/>
      <c r="Z86" s="12"/>
      <c r="AA86" s="12"/>
      <c r="AB86" s="12"/>
      <c r="AC86" s="12"/>
      <c r="AD86" s="12"/>
      <c r="AE86" s="12"/>
      <c r="AR86" s="215" t="s">
        <v>77</v>
      </c>
      <c r="AT86" s="216" t="s">
        <v>68</v>
      </c>
      <c r="AU86" s="216" t="s">
        <v>69</v>
      </c>
      <c r="AY86" s="215" t="s">
        <v>141</v>
      </c>
      <c r="BK86" s="217">
        <f>BK87</f>
        <v>0</v>
      </c>
    </row>
    <row r="87" s="12" customFormat="1" ht="22.8" customHeight="1">
      <c r="A87" s="12"/>
      <c r="B87" s="204"/>
      <c r="C87" s="205"/>
      <c r="D87" s="206" t="s">
        <v>68</v>
      </c>
      <c r="E87" s="218" t="s">
        <v>77</v>
      </c>
      <c r="F87" s="218" t="s">
        <v>193</v>
      </c>
      <c r="G87" s="205"/>
      <c r="H87" s="205"/>
      <c r="I87" s="208"/>
      <c r="J87" s="219">
        <f>BK87</f>
        <v>0</v>
      </c>
      <c r="K87" s="205"/>
      <c r="L87" s="210"/>
      <c r="M87" s="211"/>
      <c r="N87" s="212"/>
      <c r="O87" s="212"/>
      <c r="P87" s="213">
        <f>SUM(P88:P101)</f>
        <v>0</v>
      </c>
      <c r="Q87" s="212"/>
      <c r="R87" s="213">
        <f>SUM(R88:R101)</f>
        <v>0</v>
      </c>
      <c r="S87" s="212"/>
      <c r="T87" s="214">
        <f>SUM(T88:T101)</f>
        <v>0</v>
      </c>
      <c r="U87" s="12"/>
      <c r="V87" s="12"/>
      <c r="W87" s="12"/>
      <c r="X87" s="12"/>
      <c r="Y87" s="12"/>
      <c r="Z87" s="12"/>
      <c r="AA87" s="12"/>
      <c r="AB87" s="12"/>
      <c r="AC87" s="12"/>
      <c r="AD87" s="12"/>
      <c r="AE87" s="12"/>
      <c r="AR87" s="215" t="s">
        <v>77</v>
      </c>
      <c r="AT87" s="216" t="s">
        <v>68</v>
      </c>
      <c r="AU87" s="216" t="s">
        <v>77</v>
      </c>
      <c r="AY87" s="215" t="s">
        <v>141</v>
      </c>
      <c r="BK87" s="217">
        <f>SUM(BK88:BK101)</f>
        <v>0</v>
      </c>
    </row>
    <row r="88" s="2" customFormat="1" ht="24" customHeight="1">
      <c r="A88" s="40"/>
      <c r="B88" s="41"/>
      <c r="C88" s="220" t="s">
        <v>77</v>
      </c>
      <c r="D88" s="220" t="s">
        <v>144</v>
      </c>
      <c r="E88" s="221" t="s">
        <v>239</v>
      </c>
      <c r="F88" s="222" t="s">
        <v>240</v>
      </c>
      <c r="G88" s="223" t="s">
        <v>224</v>
      </c>
      <c r="H88" s="224">
        <v>9.6600000000000001</v>
      </c>
      <c r="I88" s="225"/>
      <c r="J88" s="226">
        <f>ROUND(I88*H88,2)</f>
        <v>0</v>
      </c>
      <c r="K88" s="222" t="s">
        <v>197</v>
      </c>
      <c r="L88" s="46"/>
      <c r="M88" s="227" t="s">
        <v>19</v>
      </c>
      <c r="N88" s="228" t="s">
        <v>40</v>
      </c>
      <c r="O88" s="86"/>
      <c r="P88" s="229">
        <f>O88*H88</f>
        <v>0</v>
      </c>
      <c r="Q88" s="229">
        <v>0</v>
      </c>
      <c r="R88" s="229">
        <f>Q88*H88</f>
        <v>0</v>
      </c>
      <c r="S88" s="229">
        <v>0</v>
      </c>
      <c r="T88" s="230">
        <f>S88*H88</f>
        <v>0</v>
      </c>
      <c r="U88" s="40"/>
      <c r="V88" s="40"/>
      <c r="W88" s="40"/>
      <c r="X88" s="40"/>
      <c r="Y88" s="40"/>
      <c r="Z88" s="40"/>
      <c r="AA88" s="40"/>
      <c r="AB88" s="40"/>
      <c r="AC88" s="40"/>
      <c r="AD88" s="40"/>
      <c r="AE88" s="40"/>
      <c r="AR88" s="231" t="s">
        <v>161</v>
      </c>
      <c r="AT88" s="231" t="s">
        <v>144</v>
      </c>
      <c r="AU88" s="231" t="s">
        <v>79</v>
      </c>
      <c r="AY88" s="19" t="s">
        <v>141</v>
      </c>
      <c r="BE88" s="232">
        <f>IF(N88="základní",J88,0)</f>
        <v>0</v>
      </c>
      <c r="BF88" s="232">
        <f>IF(N88="snížená",J88,0)</f>
        <v>0</v>
      </c>
      <c r="BG88" s="232">
        <f>IF(N88="zákl. přenesená",J88,0)</f>
        <v>0</v>
      </c>
      <c r="BH88" s="232">
        <f>IF(N88="sníž. přenesená",J88,0)</f>
        <v>0</v>
      </c>
      <c r="BI88" s="232">
        <f>IF(N88="nulová",J88,0)</f>
        <v>0</v>
      </c>
      <c r="BJ88" s="19" t="s">
        <v>77</v>
      </c>
      <c r="BK88" s="232">
        <f>ROUND(I88*H88,2)</f>
        <v>0</v>
      </c>
      <c r="BL88" s="19" t="s">
        <v>161</v>
      </c>
      <c r="BM88" s="231" t="s">
        <v>1065</v>
      </c>
    </row>
    <row r="89" s="2" customFormat="1">
      <c r="A89" s="40"/>
      <c r="B89" s="41"/>
      <c r="C89" s="42"/>
      <c r="D89" s="235" t="s">
        <v>199</v>
      </c>
      <c r="E89" s="42"/>
      <c r="F89" s="250" t="s">
        <v>242</v>
      </c>
      <c r="G89" s="42"/>
      <c r="H89" s="42"/>
      <c r="I89" s="138"/>
      <c r="J89" s="42"/>
      <c r="K89" s="42"/>
      <c r="L89" s="46"/>
      <c r="M89" s="251"/>
      <c r="N89" s="252"/>
      <c r="O89" s="86"/>
      <c r="P89" s="86"/>
      <c r="Q89" s="86"/>
      <c r="R89" s="86"/>
      <c r="S89" s="86"/>
      <c r="T89" s="87"/>
      <c r="U89" s="40"/>
      <c r="V89" s="40"/>
      <c r="W89" s="40"/>
      <c r="X89" s="40"/>
      <c r="Y89" s="40"/>
      <c r="Z89" s="40"/>
      <c r="AA89" s="40"/>
      <c r="AB89" s="40"/>
      <c r="AC89" s="40"/>
      <c r="AD89" s="40"/>
      <c r="AE89" s="40"/>
      <c r="AT89" s="19" t="s">
        <v>199</v>
      </c>
      <c r="AU89" s="19" t="s">
        <v>79</v>
      </c>
    </row>
    <row r="90" s="13" customFormat="1">
      <c r="A90" s="13"/>
      <c r="B90" s="233"/>
      <c r="C90" s="234"/>
      <c r="D90" s="235" t="s">
        <v>170</v>
      </c>
      <c r="E90" s="236" t="s">
        <v>19</v>
      </c>
      <c r="F90" s="237" t="s">
        <v>1066</v>
      </c>
      <c r="G90" s="234"/>
      <c r="H90" s="238">
        <v>9.6600000000000001</v>
      </c>
      <c r="I90" s="239"/>
      <c r="J90" s="234"/>
      <c r="K90" s="234"/>
      <c r="L90" s="240"/>
      <c r="M90" s="241"/>
      <c r="N90" s="242"/>
      <c r="O90" s="242"/>
      <c r="P90" s="242"/>
      <c r="Q90" s="242"/>
      <c r="R90" s="242"/>
      <c r="S90" s="242"/>
      <c r="T90" s="243"/>
      <c r="U90" s="13"/>
      <c r="V90" s="13"/>
      <c r="W90" s="13"/>
      <c r="X90" s="13"/>
      <c r="Y90" s="13"/>
      <c r="Z90" s="13"/>
      <c r="AA90" s="13"/>
      <c r="AB90" s="13"/>
      <c r="AC90" s="13"/>
      <c r="AD90" s="13"/>
      <c r="AE90" s="13"/>
      <c r="AT90" s="244" t="s">
        <v>170</v>
      </c>
      <c r="AU90" s="244" t="s">
        <v>79</v>
      </c>
      <c r="AV90" s="13" t="s">
        <v>79</v>
      </c>
      <c r="AW90" s="13" t="s">
        <v>31</v>
      </c>
      <c r="AX90" s="13" t="s">
        <v>77</v>
      </c>
      <c r="AY90" s="244" t="s">
        <v>141</v>
      </c>
    </row>
    <row r="91" s="2" customFormat="1" ht="36" customHeight="1">
      <c r="A91" s="40"/>
      <c r="B91" s="41"/>
      <c r="C91" s="220" t="s">
        <v>79</v>
      </c>
      <c r="D91" s="220" t="s">
        <v>144</v>
      </c>
      <c r="E91" s="221" t="s">
        <v>245</v>
      </c>
      <c r="F91" s="222" t="s">
        <v>246</v>
      </c>
      <c r="G91" s="223" t="s">
        <v>224</v>
      </c>
      <c r="H91" s="224">
        <v>48.299999999999997</v>
      </c>
      <c r="I91" s="225"/>
      <c r="J91" s="226">
        <f>ROUND(I91*H91,2)</f>
        <v>0</v>
      </c>
      <c r="K91" s="222" t="s">
        <v>197</v>
      </c>
      <c r="L91" s="46"/>
      <c r="M91" s="227" t="s">
        <v>19</v>
      </c>
      <c r="N91" s="228" t="s">
        <v>40</v>
      </c>
      <c r="O91" s="86"/>
      <c r="P91" s="229">
        <f>O91*H91</f>
        <v>0</v>
      </c>
      <c r="Q91" s="229">
        <v>0</v>
      </c>
      <c r="R91" s="229">
        <f>Q91*H91</f>
        <v>0</v>
      </c>
      <c r="S91" s="229">
        <v>0</v>
      </c>
      <c r="T91" s="230">
        <f>S91*H91</f>
        <v>0</v>
      </c>
      <c r="U91" s="40"/>
      <c r="V91" s="40"/>
      <c r="W91" s="40"/>
      <c r="X91" s="40"/>
      <c r="Y91" s="40"/>
      <c r="Z91" s="40"/>
      <c r="AA91" s="40"/>
      <c r="AB91" s="40"/>
      <c r="AC91" s="40"/>
      <c r="AD91" s="40"/>
      <c r="AE91" s="40"/>
      <c r="AR91" s="231" t="s">
        <v>161</v>
      </c>
      <c r="AT91" s="231" t="s">
        <v>144</v>
      </c>
      <c r="AU91" s="231" t="s">
        <v>79</v>
      </c>
      <c r="AY91" s="19" t="s">
        <v>141</v>
      </c>
      <c r="BE91" s="232">
        <f>IF(N91="základní",J91,0)</f>
        <v>0</v>
      </c>
      <c r="BF91" s="232">
        <f>IF(N91="snížená",J91,0)</f>
        <v>0</v>
      </c>
      <c r="BG91" s="232">
        <f>IF(N91="zákl. přenesená",J91,0)</f>
        <v>0</v>
      </c>
      <c r="BH91" s="232">
        <f>IF(N91="sníž. přenesená",J91,0)</f>
        <v>0</v>
      </c>
      <c r="BI91" s="232">
        <f>IF(N91="nulová",J91,0)</f>
        <v>0</v>
      </c>
      <c r="BJ91" s="19" t="s">
        <v>77</v>
      </c>
      <c r="BK91" s="232">
        <f>ROUND(I91*H91,2)</f>
        <v>0</v>
      </c>
      <c r="BL91" s="19" t="s">
        <v>161</v>
      </c>
      <c r="BM91" s="231" t="s">
        <v>1067</v>
      </c>
    </row>
    <row r="92" s="2" customFormat="1">
      <c r="A92" s="40"/>
      <c r="B92" s="41"/>
      <c r="C92" s="42"/>
      <c r="D92" s="235" t="s">
        <v>199</v>
      </c>
      <c r="E92" s="42"/>
      <c r="F92" s="250" t="s">
        <v>242</v>
      </c>
      <c r="G92" s="42"/>
      <c r="H92" s="42"/>
      <c r="I92" s="138"/>
      <c r="J92" s="42"/>
      <c r="K92" s="42"/>
      <c r="L92" s="46"/>
      <c r="M92" s="251"/>
      <c r="N92" s="252"/>
      <c r="O92" s="86"/>
      <c r="P92" s="86"/>
      <c r="Q92" s="86"/>
      <c r="R92" s="86"/>
      <c r="S92" s="86"/>
      <c r="T92" s="87"/>
      <c r="U92" s="40"/>
      <c r="V92" s="40"/>
      <c r="W92" s="40"/>
      <c r="X92" s="40"/>
      <c r="Y92" s="40"/>
      <c r="Z92" s="40"/>
      <c r="AA92" s="40"/>
      <c r="AB92" s="40"/>
      <c r="AC92" s="40"/>
      <c r="AD92" s="40"/>
      <c r="AE92" s="40"/>
      <c r="AT92" s="19" t="s">
        <v>199</v>
      </c>
      <c r="AU92" s="19" t="s">
        <v>79</v>
      </c>
    </row>
    <row r="93" s="13" customFormat="1">
      <c r="A93" s="13"/>
      <c r="B93" s="233"/>
      <c r="C93" s="234"/>
      <c r="D93" s="235" t="s">
        <v>170</v>
      </c>
      <c r="E93" s="236" t="s">
        <v>19</v>
      </c>
      <c r="F93" s="237" t="s">
        <v>1068</v>
      </c>
      <c r="G93" s="234"/>
      <c r="H93" s="238">
        <v>9.6600000000000001</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170</v>
      </c>
      <c r="AU93" s="244" t="s">
        <v>79</v>
      </c>
      <c r="AV93" s="13" t="s">
        <v>79</v>
      </c>
      <c r="AW93" s="13" t="s">
        <v>31</v>
      </c>
      <c r="AX93" s="13" t="s">
        <v>77</v>
      </c>
      <c r="AY93" s="244" t="s">
        <v>141</v>
      </c>
    </row>
    <row r="94" s="13" customFormat="1">
      <c r="A94" s="13"/>
      <c r="B94" s="233"/>
      <c r="C94" s="234"/>
      <c r="D94" s="235" t="s">
        <v>170</v>
      </c>
      <c r="E94" s="234"/>
      <c r="F94" s="237" t="s">
        <v>1069</v>
      </c>
      <c r="G94" s="234"/>
      <c r="H94" s="238">
        <v>48.299999999999997</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170</v>
      </c>
      <c r="AU94" s="244" t="s">
        <v>79</v>
      </c>
      <c r="AV94" s="13" t="s">
        <v>79</v>
      </c>
      <c r="AW94" s="13" t="s">
        <v>4</v>
      </c>
      <c r="AX94" s="13" t="s">
        <v>77</v>
      </c>
      <c r="AY94" s="244" t="s">
        <v>141</v>
      </c>
    </row>
    <row r="95" s="2" customFormat="1" ht="16.5" customHeight="1">
      <c r="A95" s="40"/>
      <c r="B95" s="41"/>
      <c r="C95" s="220" t="s">
        <v>155</v>
      </c>
      <c r="D95" s="220" t="s">
        <v>144</v>
      </c>
      <c r="E95" s="221" t="s">
        <v>250</v>
      </c>
      <c r="F95" s="222" t="s">
        <v>251</v>
      </c>
      <c r="G95" s="223" t="s">
        <v>224</v>
      </c>
      <c r="H95" s="224">
        <v>9.6600000000000001</v>
      </c>
      <c r="I95" s="225"/>
      <c r="J95" s="226">
        <f>ROUND(I95*H95,2)</f>
        <v>0</v>
      </c>
      <c r="K95" s="222" t="s">
        <v>197</v>
      </c>
      <c r="L95" s="46"/>
      <c r="M95" s="227" t="s">
        <v>19</v>
      </c>
      <c r="N95" s="228" t="s">
        <v>40</v>
      </c>
      <c r="O95" s="86"/>
      <c r="P95" s="229">
        <f>O95*H95</f>
        <v>0</v>
      </c>
      <c r="Q95" s="229">
        <v>0</v>
      </c>
      <c r="R95" s="229">
        <f>Q95*H95</f>
        <v>0</v>
      </c>
      <c r="S95" s="229">
        <v>0</v>
      </c>
      <c r="T95" s="230">
        <f>S95*H95</f>
        <v>0</v>
      </c>
      <c r="U95" s="40"/>
      <c r="V95" s="40"/>
      <c r="W95" s="40"/>
      <c r="X95" s="40"/>
      <c r="Y95" s="40"/>
      <c r="Z95" s="40"/>
      <c r="AA95" s="40"/>
      <c r="AB95" s="40"/>
      <c r="AC95" s="40"/>
      <c r="AD95" s="40"/>
      <c r="AE95" s="40"/>
      <c r="AR95" s="231" t="s">
        <v>161</v>
      </c>
      <c r="AT95" s="231" t="s">
        <v>144</v>
      </c>
      <c r="AU95" s="231" t="s">
        <v>79</v>
      </c>
      <c r="AY95" s="19" t="s">
        <v>141</v>
      </c>
      <c r="BE95" s="232">
        <f>IF(N95="základní",J95,0)</f>
        <v>0</v>
      </c>
      <c r="BF95" s="232">
        <f>IF(N95="snížená",J95,0)</f>
        <v>0</v>
      </c>
      <c r="BG95" s="232">
        <f>IF(N95="zákl. přenesená",J95,0)</f>
        <v>0</v>
      </c>
      <c r="BH95" s="232">
        <f>IF(N95="sníž. přenesená",J95,0)</f>
        <v>0</v>
      </c>
      <c r="BI95" s="232">
        <f>IF(N95="nulová",J95,0)</f>
        <v>0</v>
      </c>
      <c r="BJ95" s="19" t="s">
        <v>77</v>
      </c>
      <c r="BK95" s="232">
        <f>ROUND(I95*H95,2)</f>
        <v>0</v>
      </c>
      <c r="BL95" s="19" t="s">
        <v>161</v>
      </c>
      <c r="BM95" s="231" t="s">
        <v>1070</v>
      </c>
    </row>
    <row r="96" s="2" customFormat="1">
      <c r="A96" s="40"/>
      <c r="B96" s="41"/>
      <c r="C96" s="42"/>
      <c r="D96" s="235" t="s">
        <v>199</v>
      </c>
      <c r="E96" s="42"/>
      <c r="F96" s="250" t="s">
        <v>253</v>
      </c>
      <c r="G96" s="42"/>
      <c r="H96" s="42"/>
      <c r="I96" s="138"/>
      <c r="J96" s="42"/>
      <c r="K96" s="42"/>
      <c r="L96" s="46"/>
      <c r="M96" s="251"/>
      <c r="N96" s="252"/>
      <c r="O96" s="86"/>
      <c r="P96" s="86"/>
      <c r="Q96" s="86"/>
      <c r="R96" s="86"/>
      <c r="S96" s="86"/>
      <c r="T96" s="87"/>
      <c r="U96" s="40"/>
      <c r="V96" s="40"/>
      <c r="W96" s="40"/>
      <c r="X96" s="40"/>
      <c r="Y96" s="40"/>
      <c r="Z96" s="40"/>
      <c r="AA96" s="40"/>
      <c r="AB96" s="40"/>
      <c r="AC96" s="40"/>
      <c r="AD96" s="40"/>
      <c r="AE96" s="40"/>
      <c r="AT96" s="19" t="s">
        <v>199</v>
      </c>
      <c r="AU96" s="19" t="s">
        <v>79</v>
      </c>
    </row>
    <row r="97" s="13" customFormat="1">
      <c r="A97" s="13"/>
      <c r="B97" s="233"/>
      <c r="C97" s="234"/>
      <c r="D97" s="235" t="s">
        <v>170</v>
      </c>
      <c r="E97" s="236" t="s">
        <v>19</v>
      </c>
      <c r="F97" s="237" t="s">
        <v>1068</v>
      </c>
      <c r="G97" s="234"/>
      <c r="H97" s="238">
        <v>9.6600000000000001</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170</v>
      </c>
      <c r="AU97" s="244" t="s">
        <v>79</v>
      </c>
      <c r="AV97" s="13" t="s">
        <v>79</v>
      </c>
      <c r="AW97" s="13" t="s">
        <v>31</v>
      </c>
      <c r="AX97" s="13" t="s">
        <v>77</v>
      </c>
      <c r="AY97" s="244" t="s">
        <v>141</v>
      </c>
    </row>
    <row r="98" s="2" customFormat="1" ht="24" customHeight="1">
      <c r="A98" s="40"/>
      <c r="B98" s="41"/>
      <c r="C98" s="220" t="s">
        <v>161</v>
      </c>
      <c r="D98" s="220" t="s">
        <v>144</v>
      </c>
      <c r="E98" s="221" t="s">
        <v>255</v>
      </c>
      <c r="F98" s="222" t="s">
        <v>256</v>
      </c>
      <c r="G98" s="223" t="s">
        <v>257</v>
      </c>
      <c r="H98" s="224">
        <v>17.388000000000002</v>
      </c>
      <c r="I98" s="225"/>
      <c r="J98" s="226">
        <f>ROUND(I98*H98,2)</f>
        <v>0</v>
      </c>
      <c r="K98" s="222" t="s">
        <v>197</v>
      </c>
      <c r="L98" s="46"/>
      <c r="M98" s="227" t="s">
        <v>19</v>
      </c>
      <c r="N98" s="228" t="s">
        <v>40</v>
      </c>
      <c r="O98" s="86"/>
      <c r="P98" s="229">
        <f>O98*H98</f>
        <v>0</v>
      </c>
      <c r="Q98" s="229">
        <v>0</v>
      </c>
      <c r="R98" s="229">
        <f>Q98*H98</f>
        <v>0</v>
      </c>
      <c r="S98" s="229">
        <v>0</v>
      </c>
      <c r="T98" s="230">
        <f>S98*H98</f>
        <v>0</v>
      </c>
      <c r="U98" s="40"/>
      <c r="V98" s="40"/>
      <c r="W98" s="40"/>
      <c r="X98" s="40"/>
      <c r="Y98" s="40"/>
      <c r="Z98" s="40"/>
      <c r="AA98" s="40"/>
      <c r="AB98" s="40"/>
      <c r="AC98" s="40"/>
      <c r="AD98" s="40"/>
      <c r="AE98" s="40"/>
      <c r="AR98" s="231" t="s">
        <v>161</v>
      </c>
      <c r="AT98" s="231" t="s">
        <v>144</v>
      </c>
      <c r="AU98" s="231" t="s">
        <v>79</v>
      </c>
      <c r="AY98" s="19" t="s">
        <v>141</v>
      </c>
      <c r="BE98" s="232">
        <f>IF(N98="základní",J98,0)</f>
        <v>0</v>
      </c>
      <c r="BF98" s="232">
        <f>IF(N98="snížená",J98,0)</f>
        <v>0</v>
      </c>
      <c r="BG98" s="232">
        <f>IF(N98="zákl. přenesená",J98,0)</f>
        <v>0</v>
      </c>
      <c r="BH98" s="232">
        <f>IF(N98="sníž. přenesená",J98,0)</f>
        <v>0</v>
      </c>
      <c r="BI98" s="232">
        <f>IF(N98="nulová",J98,0)</f>
        <v>0</v>
      </c>
      <c r="BJ98" s="19" t="s">
        <v>77</v>
      </c>
      <c r="BK98" s="232">
        <f>ROUND(I98*H98,2)</f>
        <v>0</v>
      </c>
      <c r="BL98" s="19" t="s">
        <v>161</v>
      </c>
      <c r="BM98" s="231" t="s">
        <v>1071</v>
      </c>
    </row>
    <row r="99" s="2" customFormat="1">
      <c r="A99" s="40"/>
      <c r="B99" s="41"/>
      <c r="C99" s="42"/>
      <c r="D99" s="235" t="s">
        <v>199</v>
      </c>
      <c r="E99" s="42"/>
      <c r="F99" s="250" t="s">
        <v>259</v>
      </c>
      <c r="G99" s="42"/>
      <c r="H99" s="42"/>
      <c r="I99" s="138"/>
      <c r="J99" s="42"/>
      <c r="K99" s="42"/>
      <c r="L99" s="46"/>
      <c r="M99" s="251"/>
      <c r="N99" s="252"/>
      <c r="O99" s="86"/>
      <c r="P99" s="86"/>
      <c r="Q99" s="86"/>
      <c r="R99" s="86"/>
      <c r="S99" s="86"/>
      <c r="T99" s="87"/>
      <c r="U99" s="40"/>
      <c r="V99" s="40"/>
      <c r="W99" s="40"/>
      <c r="X99" s="40"/>
      <c r="Y99" s="40"/>
      <c r="Z99" s="40"/>
      <c r="AA99" s="40"/>
      <c r="AB99" s="40"/>
      <c r="AC99" s="40"/>
      <c r="AD99" s="40"/>
      <c r="AE99" s="40"/>
      <c r="AT99" s="19" t="s">
        <v>199</v>
      </c>
      <c r="AU99" s="19" t="s">
        <v>79</v>
      </c>
    </row>
    <row r="100" s="13" customFormat="1">
      <c r="A100" s="13"/>
      <c r="B100" s="233"/>
      <c r="C100" s="234"/>
      <c r="D100" s="235" t="s">
        <v>170</v>
      </c>
      <c r="E100" s="236" t="s">
        <v>19</v>
      </c>
      <c r="F100" s="237" t="s">
        <v>1068</v>
      </c>
      <c r="G100" s="234"/>
      <c r="H100" s="238">
        <v>9.6600000000000001</v>
      </c>
      <c r="I100" s="239"/>
      <c r="J100" s="234"/>
      <c r="K100" s="234"/>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79</v>
      </c>
      <c r="AV100" s="13" t="s">
        <v>79</v>
      </c>
      <c r="AW100" s="13" t="s">
        <v>31</v>
      </c>
      <c r="AX100" s="13" t="s">
        <v>77</v>
      </c>
      <c r="AY100" s="244" t="s">
        <v>141</v>
      </c>
    </row>
    <row r="101" s="13" customFormat="1">
      <c r="A101" s="13"/>
      <c r="B101" s="233"/>
      <c r="C101" s="234"/>
      <c r="D101" s="235" t="s">
        <v>170</v>
      </c>
      <c r="E101" s="234"/>
      <c r="F101" s="237" t="s">
        <v>1072</v>
      </c>
      <c r="G101" s="234"/>
      <c r="H101" s="238">
        <v>17.388000000000002</v>
      </c>
      <c r="I101" s="239"/>
      <c r="J101" s="234"/>
      <c r="K101" s="234"/>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79</v>
      </c>
      <c r="AV101" s="13" t="s">
        <v>79</v>
      </c>
      <c r="AW101" s="13" t="s">
        <v>4</v>
      </c>
      <c r="AX101" s="13" t="s">
        <v>77</v>
      </c>
      <c r="AY101" s="244" t="s">
        <v>141</v>
      </c>
    </row>
    <row r="102" s="12" customFormat="1" ht="25.92" customHeight="1">
      <c r="A102" s="12"/>
      <c r="B102" s="204"/>
      <c r="C102" s="205"/>
      <c r="D102" s="206" t="s">
        <v>68</v>
      </c>
      <c r="E102" s="207" t="s">
        <v>379</v>
      </c>
      <c r="F102" s="207" t="s">
        <v>541</v>
      </c>
      <c r="G102" s="205"/>
      <c r="H102" s="205"/>
      <c r="I102" s="208"/>
      <c r="J102" s="209">
        <f>BK102</f>
        <v>0</v>
      </c>
      <c r="K102" s="205"/>
      <c r="L102" s="210"/>
      <c r="M102" s="211"/>
      <c r="N102" s="212"/>
      <c r="O102" s="212"/>
      <c r="P102" s="213">
        <f>P103+P114+P134</f>
        <v>0</v>
      </c>
      <c r="Q102" s="212"/>
      <c r="R102" s="213">
        <f>R103+R114+R134</f>
        <v>35.578018399999998</v>
      </c>
      <c r="S102" s="212"/>
      <c r="T102" s="214">
        <f>T103+T114+T134</f>
        <v>0</v>
      </c>
      <c r="U102" s="12"/>
      <c r="V102" s="12"/>
      <c r="W102" s="12"/>
      <c r="X102" s="12"/>
      <c r="Y102" s="12"/>
      <c r="Z102" s="12"/>
      <c r="AA102" s="12"/>
      <c r="AB102" s="12"/>
      <c r="AC102" s="12"/>
      <c r="AD102" s="12"/>
      <c r="AE102" s="12"/>
      <c r="AR102" s="215" t="s">
        <v>155</v>
      </c>
      <c r="AT102" s="216" t="s">
        <v>68</v>
      </c>
      <c r="AU102" s="216" t="s">
        <v>69</v>
      </c>
      <c r="AY102" s="215" t="s">
        <v>141</v>
      </c>
      <c r="BK102" s="217">
        <f>BK103+BK114+BK134</f>
        <v>0</v>
      </c>
    </row>
    <row r="103" s="12" customFormat="1" ht="22.8" customHeight="1">
      <c r="A103" s="12"/>
      <c r="B103" s="204"/>
      <c r="C103" s="205"/>
      <c r="D103" s="206" t="s">
        <v>68</v>
      </c>
      <c r="E103" s="218" t="s">
        <v>1073</v>
      </c>
      <c r="F103" s="218" t="s">
        <v>1074</v>
      </c>
      <c r="G103" s="205"/>
      <c r="H103" s="205"/>
      <c r="I103" s="208"/>
      <c r="J103" s="219">
        <f>BK103</f>
        <v>0</v>
      </c>
      <c r="K103" s="205"/>
      <c r="L103" s="210"/>
      <c r="M103" s="211"/>
      <c r="N103" s="212"/>
      <c r="O103" s="212"/>
      <c r="P103" s="213">
        <f>SUM(P104:P113)</f>
        <v>0</v>
      </c>
      <c r="Q103" s="212"/>
      <c r="R103" s="213">
        <f>SUM(R104:R113)</f>
        <v>2.9003000000000001</v>
      </c>
      <c r="S103" s="212"/>
      <c r="T103" s="214">
        <f>SUM(T104:T113)</f>
        <v>0</v>
      </c>
      <c r="U103" s="12"/>
      <c r="V103" s="12"/>
      <c r="W103" s="12"/>
      <c r="X103" s="12"/>
      <c r="Y103" s="12"/>
      <c r="Z103" s="12"/>
      <c r="AA103" s="12"/>
      <c r="AB103" s="12"/>
      <c r="AC103" s="12"/>
      <c r="AD103" s="12"/>
      <c r="AE103" s="12"/>
      <c r="AR103" s="215" t="s">
        <v>155</v>
      </c>
      <c r="AT103" s="216" t="s">
        <v>68</v>
      </c>
      <c r="AU103" s="216" t="s">
        <v>77</v>
      </c>
      <c r="AY103" s="215" t="s">
        <v>141</v>
      </c>
      <c r="BK103" s="217">
        <f>SUM(BK104:BK113)</f>
        <v>0</v>
      </c>
    </row>
    <row r="104" s="2" customFormat="1" ht="16.5" customHeight="1">
      <c r="A104" s="40"/>
      <c r="B104" s="41"/>
      <c r="C104" s="220" t="s">
        <v>140</v>
      </c>
      <c r="D104" s="220" t="s">
        <v>144</v>
      </c>
      <c r="E104" s="221" t="s">
        <v>1075</v>
      </c>
      <c r="F104" s="222" t="s">
        <v>1076</v>
      </c>
      <c r="G104" s="223" t="s">
        <v>692</v>
      </c>
      <c r="H104" s="224">
        <v>13</v>
      </c>
      <c r="I104" s="225"/>
      <c r="J104" s="226">
        <f>ROUND(I104*H104,2)</f>
        <v>0</v>
      </c>
      <c r="K104" s="222" t="s">
        <v>197</v>
      </c>
      <c r="L104" s="46"/>
      <c r="M104" s="227" t="s">
        <v>19</v>
      </c>
      <c r="N104" s="228" t="s">
        <v>40</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547</v>
      </c>
      <c r="AT104" s="231" t="s">
        <v>144</v>
      </c>
      <c r="AU104" s="231" t="s">
        <v>79</v>
      </c>
      <c r="AY104" s="19" t="s">
        <v>141</v>
      </c>
      <c r="BE104" s="232">
        <f>IF(N104="základní",J104,0)</f>
        <v>0</v>
      </c>
      <c r="BF104" s="232">
        <f>IF(N104="snížená",J104,0)</f>
        <v>0</v>
      </c>
      <c r="BG104" s="232">
        <f>IF(N104="zákl. přenesená",J104,0)</f>
        <v>0</v>
      </c>
      <c r="BH104" s="232">
        <f>IF(N104="sníž. přenesená",J104,0)</f>
        <v>0</v>
      </c>
      <c r="BI104" s="232">
        <f>IF(N104="nulová",J104,0)</f>
        <v>0</v>
      </c>
      <c r="BJ104" s="19" t="s">
        <v>77</v>
      </c>
      <c r="BK104" s="232">
        <f>ROUND(I104*H104,2)</f>
        <v>0</v>
      </c>
      <c r="BL104" s="19" t="s">
        <v>547</v>
      </c>
      <c r="BM104" s="231" t="s">
        <v>1077</v>
      </c>
    </row>
    <row r="105" s="2" customFormat="1" ht="16.5" customHeight="1">
      <c r="A105" s="40"/>
      <c r="B105" s="41"/>
      <c r="C105" s="277" t="s">
        <v>172</v>
      </c>
      <c r="D105" s="277" t="s">
        <v>379</v>
      </c>
      <c r="E105" s="278" t="s">
        <v>1078</v>
      </c>
      <c r="F105" s="279" t="s">
        <v>1079</v>
      </c>
      <c r="G105" s="280" t="s">
        <v>692</v>
      </c>
      <c r="H105" s="281">
        <v>13</v>
      </c>
      <c r="I105" s="282"/>
      <c r="J105" s="283">
        <f>ROUND(I105*H105,2)</f>
        <v>0</v>
      </c>
      <c r="K105" s="279" t="s">
        <v>197</v>
      </c>
      <c r="L105" s="284"/>
      <c r="M105" s="285" t="s">
        <v>19</v>
      </c>
      <c r="N105" s="286" t="s">
        <v>40</v>
      </c>
      <c r="O105" s="86"/>
      <c r="P105" s="229">
        <f>O105*H105</f>
        <v>0</v>
      </c>
      <c r="Q105" s="229">
        <v>0.0080999999999999996</v>
      </c>
      <c r="R105" s="229">
        <f>Q105*H105</f>
        <v>0.10529999999999999</v>
      </c>
      <c r="S105" s="229">
        <v>0</v>
      </c>
      <c r="T105" s="230">
        <f>S105*H105</f>
        <v>0</v>
      </c>
      <c r="U105" s="40"/>
      <c r="V105" s="40"/>
      <c r="W105" s="40"/>
      <c r="X105" s="40"/>
      <c r="Y105" s="40"/>
      <c r="Z105" s="40"/>
      <c r="AA105" s="40"/>
      <c r="AB105" s="40"/>
      <c r="AC105" s="40"/>
      <c r="AD105" s="40"/>
      <c r="AE105" s="40"/>
      <c r="AR105" s="231" t="s">
        <v>559</v>
      </c>
      <c r="AT105" s="231" t="s">
        <v>379</v>
      </c>
      <c r="AU105" s="231" t="s">
        <v>79</v>
      </c>
      <c r="AY105" s="19" t="s">
        <v>141</v>
      </c>
      <c r="BE105" s="232">
        <f>IF(N105="základní",J105,0)</f>
        <v>0</v>
      </c>
      <c r="BF105" s="232">
        <f>IF(N105="snížená",J105,0)</f>
        <v>0</v>
      </c>
      <c r="BG105" s="232">
        <f>IF(N105="zákl. přenesená",J105,0)</f>
        <v>0</v>
      </c>
      <c r="BH105" s="232">
        <f>IF(N105="sníž. přenesená",J105,0)</f>
        <v>0</v>
      </c>
      <c r="BI105" s="232">
        <f>IF(N105="nulová",J105,0)</f>
        <v>0</v>
      </c>
      <c r="BJ105" s="19" t="s">
        <v>77</v>
      </c>
      <c r="BK105" s="232">
        <f>ROUND(I105*H105,2)</f>
        <v>0</v>
      </c>
      <c r="BL105" s="19" t="s">
        <v>559</v>
      </c>
      <c r="BM105" s="231" t="s">
        <v>1080</v>
      </c>
    </row>
    <row r="106" s="2" customFormat="1" ht="24" customHeight="1">
      <c r="A106" s="40"/>
      <c r="B106" s="41"/>
      <c r="C106" s="220" t="s">
        <v>179</v>
      </c>
      <c r="D106" s="220" t="s">
        <v>144</v>
      </c>
      <c r="E106" s="221" t="s">
        <v>1081</v>
      </c>
      <c r="F106" s="222" t="s">
        <v>1082</v>
      </c>
      <c r="G106" s="223" t="s">
        <v>692</v>
      </c>
      <c r="H106" s="224">
        <v>1</v>
      </c>
      <c r="I106" s="225"/>
      <c r="J106" s="226">
        <f>ROUND(I106*H106,2)</f>
        <v>0</v>
      </c>
      <c r="K106" s="222" t="s">
        <v>197</v>
      </c>
      <c r="L106" s="46"/>
      <c r="M106" s="227" t="s">
        <v>19</v>
      </c>
      <c r="N106" s="228" t="s">
        <v>40</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547</v>
      </c>
      <c r="AT106" s="231" t="s">
        <v>144</v>
      </c>
      <c r="AU106" s="231" t="s">
        <v>79</v>
      </c>
      <c r="AY106" s="19" t="s">
        <v>141</v>
      </c>
      <c r="BE106" s="232">
        <f>IF(N106="základní",J106,0)</f>
        <v>0</v>
      </c>
      <c r="BF106" s="232">
        <f>IF(N106="snížená",J106,0)</f>
        <v>0</v>
      </c>
      <c r="BG106" s="232">
        <f>IF(N106="zákl. přenesená",J106,0)</f>
        <v>0</v>
      </c>
      <c r="BH106" s="232">
        <f>IF(N106="sníž. přenesená",J106,0)</f>
        <v>0</v>
      </c>
      <c r="BI106" s="232">
        <f>IF(N106="nulová",J106,0)</f>
        <v>0</v>
      </c>
      <c r="BJ106" s="19" t="s">
        <v>77</v>
      </c>
      <c r="BK106" s="232">
        <f>ROUND(I106*H106,2)</f>
        <v>0</v>
      </c>
      <c r="BL106" s="19" t="s">
        <v>547</v>
      </c>
      <c r="BM106" s="231" t="s">
        <v>1083</v>
      </c>
    </row>
    <row r="107" s="2" customFormat="1">
      <c r="A107" s="40"/>
      <c r="B107" s="41"/>
      <c r="C107" s="42"/>
      <c r="D107" s="235" t="s">
        <v>199</v>
      </c>
      <c r="E107" s="42"/>
      <c r="F107" s="250" t="s">
        <v>1084</v>
      </c>
      <c r="G107" s="42"/>
      <c r="H107" s="42"/>
      <c r="I107" s="138"/>
      <c r="J107" s="42"/>
      <c r="K107" s="42"/>
      <c r="L107" s="46"/>
      <c r="M107" s="251"/>
      <c r="N107" s="252"/>
      <c r="O107" s="86"/>
      <c r="P107" s="86"/>
      <c r="Q107" s="86"/>
      <c r="R107" s="86"/>
      <c r="S107" s="86"/>
      <c r="T107" s="87"/>
      <c r="U107" s="40"/>
      <c r="V107" s="40"/>
      <c r="W107" s="40"/>
      <c r="X107" s="40"/>
      <c r="Y107" s="40"/>
      <c r="Z107" s="40"/>
      <c r="AA107" s="40"/>
      <c r="AB107" s="40"/>
      <c r="AC107" s="40"/>
      <c r="AD107" s="40"/>
      <c r="AE107" s="40"/>
      <c r="AT107" s="19" t="s">
        <v>199</v>
      </c>
      <c r="AU107" s="19" t="s">
        <v>79</v>
      </c>
    </row>
    <row r="108" s="2" customFormat="1" ht="16.5" customHeight="1">
      <c r="A108" s="40"/>
      <c r="B108" s="41"/>
      <c r="C108" s="220" t="s">
        <v>238</v>
      </c>
      <c r="D108" s="220" t="s">
        <v>144</v>
      </c>
      <c r="E108" s="221" t="s">
        <v>1085</v>
      </c>
      <c r="F108" s="222" t="s">
        <v>1086</v>
      </c>
      <c r="G108" s="223" t="s">
        <v>692</v>
      </c>
      <c r="H108" s="224">
        <v>13</v>
      </c>
      <c r="I108" s="225"/>
      <c r="J108" s="226">
        <f>ROUND(I108*H108,2)</f>
        <v>0</v>
      </c>
      <c r="K108" s="222" t="s">
        <v>197</v>
      </c>
      <c r="L108" s="46"/>
      <c r="M108" s="227" t="s">
        <v>19</v>
      </c>
      <c r="N108" s="228" t="s">
        <v>40</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547</v>
      </c>
      <c r="AT108" s="231" t="s">
        <v>144</v>
      </c>
      <c r="AU108" s="231" t="s">
        <v>79</v>
      </c>
      <c r="AY108" s="19" t="s">
        <v>141</v>
      </c>
      <c r="BE108" s="232">
        <f>IF(N108="základní",J108,0)</f>
        <v>0</v>
      </c>
      <c r="BF108" s="232">
        <f>IF(N108="snížená",J108,0)</f>
        <v>0</v>
      </c>
      <c r="BG108" s="232">
        <f>IF(N108="zákl. přenesená",J108,0)</f>
        <v>0</v>
      </c>
      <c r="BH108" s="232">
        <f>IF(N108="sníž. přenesená",J108,0)</f>
        <v>0</v>
      </c>
      <c r="BI108" s="232">
        <f>IF(N108="nulová",J108,0)</f>
        <v>0</v>
      </c>
      <c r="BJ108" s="19" t="s">
        <v>77</v>
      </c>
      <c r="BK108" s="232">
        <f>ROUND(I108*H108,2)</f>
        <v>0</v>
      </c>
      <c r="BL108" s="19" t="s">
        <v>547</v>
      </c>
      <c r="BM108" s="231" t="s">
        <v>1087</v>
      </c>
    </row>
    <row r="109" s="2" customFormat="1" ht="36" customHeight="1">
      <c r="A109" s="40"/>
      <c r="B109" s="41"/>
      <c r="C109" s="220" t="s">
        <v>244</v>
      </c>
      <c r="D109" s="220" t="s">
        <v>144</v>
      </c>
      <c r="E109" s="221" t="s">
        <v>1088</v>
      </c>
      <c r="F109" s="222" t="s">
        <v>1089</v>
      </c>
      <c r="G109" s="223" t="s">
        <v>295</v>
      </c>
      <c r="H109" s="224">
        <v>1118</v>
      </c>
      <c r="I109" s="225"/>
      <c r="J109" s="226">
        <f>ROUND(I109*H109,2)</f>
        <v>0</v>
      </c>
      <c r="K109" s="222" t="s">
        <v>197</v>
      </c>
      <c r="L109" s="46"/>
      <c r="M109" s="227" t="s">
        <v>19</v>
      </c>
      <c r="N109" s="228" t="s">
        <v>40</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547</v>
      </c>
      <c r="AT109" s="231" t="s">
        <v>144</v>
      </c>
      <c r="AU109" s="231" t="s">
        <v>79</v>
      </c>
      <c r="AY109" s="19" t="s">
        <v>141</v>
      </c>
      <c r="BE109" s="232">
        <f>IF(N109="základní",J109,0)</f>
        <v>0</v>
      </c>
      <c r="BF109" s="232">
        <f>IF(N109="snížená",J109,0)</f>
        <v>0</v>
      </c>
      <c r="BG109" s="232">
        <f>IF(N109="zákl. přenesená",J109,0)</f>
        <v>0</v>
      </c>
      <c r="BH109" s="232">
        <f>IF(N109="sníž. přenesená",J109,0)</f>
        <v>0</v>
      </c>
      <c r="BI109" s="232">
        <f>IF(N109="nulová",J109,0)</f>
        <v>0</v>
      </c>
      <c r="BJ109" s="19" t="s">
        <v>77</v>
      </c>
      <c r="BK109" s="232">
        <f>ROUND(I109*H109,2)</f>
        <v>0</v>
      </c>
      <c r="BL109" s="19" t="s">
        <v>547</v>
      </c>
      <c r="BM109" s="231" t="s">
        <v>1090</v>
      </c>
    </row>
    <row r="110" s="2" customFormat="1" ht="16.5" customHeight="1">
      <c r="A110" s="40"/>
      <c r="B110" s="41"/>
      <c r="C110" s="277" t="s">
        <v>249</v>
      </c>
      <c r="D110" s="277" t="s">
        <v>379</v>
      </c>
      <c r="E110" s="278" t="s">
        <v>1091</v>
      </c>
      <c r="F110" s="279" t="s">
        <v>1092</v>
      </c>
      <c r="G110" s="280" t="s">
        <v>295</v>
      </c>
      <c r="H110" s="281">
        <v>1118</v>
      </c>
      <c r="I110" s="282"/>
      <c r="J110" s="283">
        <f>ROUND(I110*H110,2)</f>
        <v>0</v>
      </c>
      <c r="K110" s="279" t="s">
        <v>197</v>
      </c>
      <c r="L110" s="284"/>
      <c r="M110" s="285" t="s">
        <v>19</v>
      </c>
      <c r="N110" s="286" t="s">
        <v>40</v>
      </c>
      <c r="O110" s="86"/>
      <c r="P110" s="229">
        <f>O110*H110</f>
        <v>0</v>
      </c>
      <c r="Q110" s="229">
        <v>0.0025000000000000001</v>
      </c>
      <c r="R110" s="229">
        <f>Q110*H110</f>
        <v>2.7949999999999999</v>
      </c>
      <c r="S110" s="229">
        <v>0</v>
      </c>
      <c r="T110" s="230">
        <f>S110*H110</f>
        <v>0</v>
      </c>
      <c r="U110" s="40"/>
      <c r="V110" s="40"/>
      <c r="W110" s="40"/>
      <c r="X110" s="40"/>
      <c r="Y110" s="40"/>
      <c r="Z110" s="40"/>
      <c r="AA110" s="40"/>
      <c r="AB110" s="40"/>
      <c r="AC110" s="40"/>
      <c r="AD110" s="40"/>
      <c r="AE110" s="40"/>
      <c r="AR110" s="231" t="s">
        <v>559</v>
      </c>
      <c r="AT110" s="231" t="s">
        <v>379</v>
      </c>
      <c r="AU110" s="231" t="s">
        <v>79</v>
      </c>
      <c r="AY110" s="19" t="s">
        <v>141</v>
      </c>
      <c r="BE110" s="232">
        <f>IF(N110="základní",J110,0)</f>
        <v>0</v>
      </c>
      <c r="BF110" s="232">
        <f>IF(N110="snížená",J110,0)</f>
        <v>0</v>
      </c>
      <c r="BG110" s="232">
        <f>IF(N110="zákl. přenesená",J110,0)</f>
        <v>0</v>
      </c>
      <c r="BH110" s="232">
        <f>IF(N110="sníž. přenesená",J110,0)</f>
        <v>0</v>
      </c>
      <c r="BI110" s="232">
        <f>IF(N110="nulová",J110,0)</f>
        <v>0</v>
      </c>
      <c r="BJ110" s="19" t="s">
        <v>77</v>
      </c>
      <c r="BK110" s="232">
        <f>ROUND(I110*H110,2)</f>
        <v>0</v>
      </c>
      <c r="BL110" s="19" t="s">
        <v>559</v>
      </c>
      <c r="BM110" s="231" t="s">
        <v>1093</v>
      </c>
    </row>
    <row r="111" s="13" customFormat="1">
      <c r="A111" s="13"/>
      <c r="B111" s="233"/>
      <c r="C111" s="234"/>
      <c r="D111" s="235" t="s">
        <v>170</v>
      </c>
      <c r="E111" s="236" t="s">
        <v>19</v>
      </c>
      <c r="F111" s="237" t="s">
        <v>1094</v>
      </c>
      <c r="G111" s="234"/>
      <c r="H111" s="238">
        <v>1118</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170</v>
      </c>
      <c r="AU111" s="244" t="s">
        <v>79</v>
      </c>
      <c r="AV111" s="13" t="s">
        <v>79</v>
      </c>
      <c r="AW111" s="13" t="s">
        <v>31</v>
      </c>
      <c r="AX111" s="13" t="s">
        <v>77</v>
      </c>
      <c r="AY111" s="244" t="s">
        <v>141</v>
      </c>
    </row>
    <row r="112" s="2" customFormat="1" ht="16.5" customHeight="1">
      <c r="A112" s="40"/>
      <c r="B112" s="41"/>
      <c r="C112" s="220" t="s">
        <v>254</v>
      </c>
      <c r="D112" s="220" t="s">
        <v>144</v>
      </c>
      <c r="E112" s="221" t="s">
        <v>1095</v>
      </c>
      <c r="F112" s="222" t="s">
        <v>1096</v>
      </c>
      <c r="G112" s="223" t="s">
        <v>295</v>
      </c>
      <c r="H112" s="224">
        <v>1118</v>
      </c>
      <c r="I112" s="225"/>
      <c r="J112" s="226">
        <f>ROUND(I112*H112,2)</f>
        <v>0</v>
      </c>
      <c r="K112" s="222" t="s">
        <v>19</v>
      </c>
      <c r="L112" s="46"/>
      <c r="M112" s="227" t="s">
        <v>19</v>
      </c>
      <c r="N112" s="228" t="s">
        <v>40</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547</v>
      </c>
      <c r="AT112" s="231" t="s">
        <v>144</v>
      </c>
      <c r="AU112" s="231" t="s">
        <v>79</v>
      </c>
      <c r="AY112" s="19" t="s">
        <v>141</v>
      </c>
      <c r="BE112" s="232">
        <f>IF(N112="základní",J112,0)</f>
        <v>0</v>
      </c>
      <c r="BF112" s="232">
        <f>IF(N112="snížená",J112,0)</f>
        <v>0</v>
      </c>
      <c r="BG112" s="232">
        <f>IF(N112="zákl. přenesená",J112,0)</f>
        <v>0</v>
      </c>
      <c r="BH112" s="232">
        <f>IF(N112="sníž. přenesená",J112,0)</f>
        <v>0</v>
      </c>
      <c r="BI112" s="232">
        <f>IF(N112="nulová",J112,0)</f>
        <v>0</v>
      </c>
      <c r="BJ112" s="19" t="s">
        <v>77</v>
      </c>
      <c r="BK112" s="232">
        <f>ROUND(I112*H112,2)</f>
        <v>0</v>
      </c>
      <c r="BL112" s="19" t="s">
        <v>547</v>
      </c>
      <c r="BM112" s="231" t="s">
        <v>1097</v>
      </c>
    </row>
    <row r="113" s="13" customFormat="1">
      <c r="A113" s="13"/>
      <c r="B113" s="233"/>
      <c r="C113" s="234"/>
      <c r="D113" s="235" t="s">
        <v>170</v>
      </c>
      <c r="E113" s="236" t="s">
        <v>19</v>
      </c>
      <c r="F113" s="237" t="s">
        <v>1098</v>
      </c>
      <c r="G113" s="234"/>
      <c r="H113" s="238">
        <v>1118</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79</v>
      </c>
      <c r="AV113" s="13" t="s">
        <v>79</v>
      </c>
      <c r="AW113" s="13" t="s">
        <v>31</v>
      </c>
      <c r="AX113" s="13" t="s">
        <v>77</v>
      </c>
      <c r="AY113" s="244" t="s">
        <v>141</v>
      </c>
    </row>
    <row r="114" s="12" customFormat="1" ht="22.8" customHeight="1">
      <c r="A114" s="12"/>
      <c r="B114" s="204"/>
      <c r="C114" s="205"/>
      <c r="D114" s="206" t="s">
        <v>68</v>
      </c>
      <c r="E114" s="218" t="s">
        <v>1099</v>
      </c>
      <c r="F114" s="218" t="s">
        <v>1100</v>
      </c>
      <c r="G114" s="205"/>
      <c r="H114" s="205"/>
      <c r="I114" s="208"/>
      <c r="J114" s="219">
        <f>BK114</f>
        <v>0</v>
      </c>
      <c r="K114" s="205"/>
      <c r="L114" s="210"/>
      <c r="M114" s="211"/>
      <c r="N114" s="212"/>
      <c r="O114" s="212"/>
      <c r="P114" s="213">
        <f>SUM(P115:P133)</f>
        <v>0</v>
      </c>
      <c r="Q114" s="212"/>
      <c r="R114" s="213">
        <f>SUM(R115:R133)</f>
        <v>0.058480000000000004</v>
      </c>
      <c r="S114" s="212"/>
      <c r="T114" s="214">
        <f>SUM(T115:T133)</f>
        <v>0</v>
      </c>
      <c r="U114" s="12"/>
      <c r="V114" s="12"/>
      <c r="W114" s="12"/>
      <c r="X114" s="12"/>
      <c r="Y114" s="12"/>
      <c r="Z114" s="12"/>
      <c r="AA114" s="12"/>
      <c r="AB114" s="12"/>
      <c r="AC114" s="12"/>
      <c r="AD114" s="12"/>
      <c r="AE114" s="12"/>
      <c r="AR114" s="215" t="s">
        <v>155</v>
      </c>
      <c r="AT114" s="216" t="s">
        <v>68</v>
      </c>
      <c r="AU114" s="216" t="s">
        <v>77</v>
      </c>
      <c r="AY114" s="215" t="s">
        <v>141</v>
      </c>
      <c r="BK114" s="217">
        <f>SUM(BK115:BK133)</f>
        <v>0</v>
      </c>
    </row>
    <row r="115" s="2" customFormat="1" ht="16.5" customHeight="1">
      <c r="A115" s="40"/>
      <c r="B115" s="41"/>
      <c r="C115" s="220" t="s">
        <v>262</v>
      </c>
      <c r="D115" s="220" t="s">
        <v>144</v>
      </c>
      <c r="E115" s="221" t="s">
        <v>1101</v>
      </c>
      <c r="F115" s="222" t="s">
        <v>1102</v>
      </c>
      <c r="G115" s="223" t="s">
        <v>862</v>
      </c>
      <c r="H115" s="224">
        <v>2</v>
      </c>
      <c r="I115" s="225"/>
      <c r="J115" s="226">
        <f>ROUND(I115*H115,2)</f>
        <v>0</v>
      </c>
      <c r="K115" s="222" t="s">
        <v>19</v>
      </c>
      <c r="L115" s="46"/>
      <c r="M115" s="227" t="s">
        <v>19</v>
      </c>
      <c r="N115" s="228" t="s">
        <v>40</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547</v>
      </c>
      <c r="AT115" s="231" t="s">
        <v>144</v>
      </c>
      <c r="AU115" s="231" t="s">
        <v>79</v>
      </c>
      <c r="AY115" s="19" t="s">
        <v>141</v>
      </c>
      <c r="BE115" s="232">
        <f>IF(N115="základní",J115,0)</f>
        <v>0</v>
      </c>
      <c r="BF115" s="232">
        <f>IF(N115="snížená",J115,0)</f>
        <v>0</v>
      </c>
      <c r="BG115" s="232">
        <f>IF(N115="zákl. přenesená",J115,0)</f>
        <v>0</v>
      </c>
      <c r="BH115" s="232">
        <f>IF(N115="sníž. přenesená",J115,0)</f>
        <v>0</v>
      </c>
      <c r="BI115" s="232">
        <f>IF(N115="nulová",J115,0)</f>
        <v>0</v>
      </c>
      <c r="BJ115" s="19" t="s">
        <v>77</v>
      </c>
      <c r="BK115" s="232">
        <f>ROUND(I115*H115,2)</f>
        <v>0</v>
      </c>
      <c r="BL115" s="19" t="s">
        <v>547</v>
      </c>
      <c r="BM115" s="231" t="s">
        <v>1103</v>
      </c>
    </row>
    <row r="116" s="13" customFormat="1">
      <c r="A116" s="13"/>
      <c r="B116" s="233"/>
      <c r="C116" s="234"/>
      <c r="D116" s="235" t="s">
        <v>170</v>
      </c>
      <c r="E116" s="236" t="s">
        <v>19</v>
      </c>
      <c r="F116" s="237" t="s">
        <v>79</v>
      </c>
      <c r="G116" s="234"/>
      <c r="H116" s="238">
        <v>2</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79</v>
      </c>
      <c r="AV116" s="13" t="s">
        <v>79</v>
      </c>
      <c r="AW116" s="13" t="s">
        <v>31</v>
      </c>
      <c r="AX116" s="13" t="s">
        <v>77</v>
      </c>
      <c r="AY116" s="244" t="s">
        <v>141</v>
      </c>
    </row>
    <row r="117" s="2" customFormat="1" ht="16.5" customHeight="1">
      <c r="A117" s="40"/>
      <c r="B117" s="41"/>
      <c r="C117" s="220" t="s">
        <v>267</v>
      </c>
      <c r="D117" s="220" t="s">
        <v>144</v>
      </c>
      <c r="E117" s="221" t="s">
        <v>1104</v>
      </c>
      <c r="F117" s="222" t="s">
        <v>1105</v>
      </c>
      <c r="G117" s="223" t="s">
        <v>1106</v>
      </c>
      <c r="H117" s="224">
        <v>48</v>
      </c>
      <c r="I117" s="225"/>
      <c r="J117" s="226">
        <f>ROUND(I117*H117,2)</f>
        <v>0</v>
      </c>
      <c r="K117" s="222" t="s">
        <v>19</v>
      </c>
      <c r="L117" s="46"/>
      <c r="M117" s="227" t="s">
        <v>19</v>
      </c>
      <c r="N117" s="228" t="s">
        <v>40</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547</v>
      </c>
      <c r="AT117" s="231" t="s">
        <v>144</v>
      </c>
      <c r="AU117" s="231" t="s">
        <v>79</v>
      </c>
      <c r="AY117" s="19" t="s">
        <v>141</v>
      </c>
      <c r="BE117" s="232">
        <f>IF(N117="základní",J117,0)</f>
        <v>0</v>
      </c>
      <c r="BF117" s="232">
        <f>IF(N117="snížená",J117,0)</f>
        <v>0</v>
      </c>
      <c r="BG117" s="232">
        <f>IF(N117="zákl. přenesená",J117,0)</f>
        <v>0</v>
      </c>
      <c r="BH117" s="232">
        <f>IF(N117="sníž. přenesená",J117,0)</f>
        <v>0</v>
      </c>
      <c r="BI117" s="232">
        <f>IF(N117="nulová",J117,0)</f>
        <v>0</v>
      </c>
      <c r="BJ117" s="19" t="s">
        <v>77</v>
      </c>
      <c r="BK117" s="232">
        <f>ROUND(I117*H117,2)</f>
        <v>0</v>
      </c>
      <c r="BL117" s="19" t="s">
        <v>547</v>
      </c>
      <c r="BM117" s="231" t="s">
        <v>1107</v>
      </c>
    </row>
    <row r="118" s="13" customFormat="1">
      <c r="A118" s="13"/>
      <c r="B118" s="233"/>
      <c r="C118" s="234"/>
      <c r="D118" s="235" t="s">
        <v>170</v>
      </c>
      <c r="E118" s="236" t="s">
        <v>19</v>
      </c>
      <c r="F118" s="237" t="s">
        <v>828</v>
      </c>
      <c r="G118" s="234"/>
      <c r="H118" s="238">
        <v>48</v>
      </c>
      <c r="I118" s="239"/>
      <c r="J118" s="234"/>
      <c r="K118" s="234"/>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79</v>
      </c>
      <c r="AV118" s="13" t="s">
        <v>79</v>
      </c>
      <c r="AW118" s="13" t="s">
        <v>31</v>
      </c>
      <c r="AX118" s="13" t="s">
        <v>77</v>
      </c>
      <c r="AY118" s="244" t="s">
        <v>141</v>
      </c>
    </row>
    <row r="119" s="2" customFormat="1" ht="16.5" customHeight="1">
      <c r="A119" s="40"/>
      <c r="B119" s="41"/>
      <c r="C119" s="220" t="s">
        <v>284</v>
      </c>
      <c r="D119" s="220" t="s">
        <v>144</v>
      </c>
      <c r="E119" s="221" t="s">
        <v>1108</v>
      </c>
      <c r="F119" s="222" t="s">
        <v>1109</v>
      </c>
      <c r="G119" s="223" t="s">
        <v>295</v>
      </c>
      <c r="H119" s="224">
        <v>172</v>
      </c>
      <c r="I119" s="225"/>
      <c r="J119" s="226">
        <f>ROUND(I119*H119,2)</f>
        <v>0</v>
      </c>
      <c r="K119" s="222" t="s">
        <v>19</v>
      </c>
      <c r="L119" s="46"/>
      <c r="M119" s="227" t="s">
        <v>19</v>
      </c>
      <c r="N119" s="228" t="s">
        <v>40</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547</v>
      </c>
      <c r="AT119" s="231" t="s">
        <v>144</v>
      </c>
      <c r="AU119" s="231" t="s">
        <v>79</v>
      </c>
      <c r="AY119" s="19" t="s">
        <v>141</v>
      </c>
      <c r="BE119" s="232">
        <f>IF(N119="základní",J119,0)</f>
        <v>0</v>
      </c>
      <c r="BF119" s="232">
        <f>IF(N119="snížená",J119,0)</f>
        <v>0</v>
      </c>
      <c r="BG119" s="232">
        <f>IF(N119="zákl. přenesená",J119,0)</f>
        <v>0</v>
      </c>
      <c r="BH119" s="232">
        <f>IF(N119="sníž. přenesená",J119,0)</f>
        <v>0</v>
      </c>
      <c r="BI119" s="232">
        <f>IF(N119="nulová",J119,0)</f>
        <v>0</v>
      </c>
      <c r="BJ119" s="19" t="s">
        <v>77</v>
      </c>
      <c r="BK119" s="232">
        <f>ROUND(I119*H119,2)</f>
        <v>0</v>
      </c>
      <c r="BL119" s="19" t="s">
        <v>547</v>
      </c>
      <c r="BM119" s="231" t="s">
        <v>1110</v>
      </c>
    </row>
    <row r="120" s="13" customFormat="1">
      <c r="A120" s="13"/>
      <c r="B120" s="233"/>
      <c r="C120" s="234"/>
      <c r="D120" s="235" t="s">
        <v>170</v>
      </c>
      <c r="E120" s="236" t="s">
        <v>19</v>
      </c>
      <c r="F120" s="237" t="s">
        <v>1111</v>
      </c>
      <c r="G120" s="234"/>
      <c r="H120" s="238">
        <v>172</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170</v>
      </c>
      <c r="AU120" s="244" t="s">
        <v>79</v>
      </c>
      <c r="AV120" s="13" t="s">
        <v>79</v>
      </c>
      <c r="AW120" s="13" t="s">
        <v>31</v>
      </c>
      <c r="AX120" s="13" t="s">
        <v>77</v>
      </c>
      <c r="AY120" s="244" t="s">
        <v>141</v>
      </c>
    </row>
    <row r="121" s="2" customFormat="1" ht="16.5" customHeight="1">
      <c r="A121" s="40"/>
      <c r="B121" s="41"/>
      <c r="C121" s="220" t="s">
        <v>8</v>
      </c>
      <c r="D121" s="220" t="s">
        <v>144</v>
      </c>
      <c r="E121" s="221" t="s">
        <v>1112</v>
      </c>
      <c r="F121" s="222" t="s">
        <v>1113</v>
      </c>
      <c r="G121" s="223" t="s">
        <v>295</v>
      </c>
      <c r="H121" s="224">
        <v>172</v>
      </c>
      <c r="I121" s="225"/>
      <c r="J121" s="226">
        <f>ROUND(I121*H121,2)</f>
        <v>0</v>
      </c>
      <c r="K121" s="222" t="s">
        <v>197</v>
      </c>
      <c r="L121" s="46"/>
      <c r="M121" s="227" t="s">
        <v>19</v>
      </c>
      <c r="N121" s="228" t="s">
        <v>40</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547</v>
      </c>
      <c r="AT121" s="231" t="s">
        <v>144</v>
      </c>
      <c r="AU121" s="231" t="s">
        <v>79</v>
      </c>
      <c r="AY121" s="19" t="s">
        <v>141</v>
      </c>
      <c r="BE121" s="232">
        <f>IF(N121="základní",J121,0)</f>
        <v>0</v>
      </c>
      <c r="BF121" s="232">
        <f>IF(N121="snížená",J121,0)</f>
        <v>0</v>
      </c>
      <c r="BG121" s="232">
        <f>IF(N121="zákl. přenesená",J121,0)</f>
        <v>0</v>
      </c>
      <c r="BH121" s="232">
        <f>IF(N121="sníž. přenesená",J121,0)</f>
        <v>0</v>
      </c>
      <c r="BI121" s="232">
        <f>IF(N121="nulová",J121,0)</f>
        <v>0</v>
      </c>
      <c r="BJ121" s="19" t="s">
        <v>77</v>
      </c>
      <c r="BK121" s="232">
        <f>ROUND(I121*H121,2)</f>
        <v>0</v>
      </c>
      <c r="BL121" s="19" t="s">
        <v>547</v>
      </c>
      <c r="BM121" s="231" t="s">
        <v>1114</v>
      </c>
    </row>
    <row r="122" s="14" customFormat="1">
      <c r="A122" s="14"/>
      <c r="B122" s="253"/>
      <c r="C122" s="254"/>
      <c r="D122" s="235" t="s">
        <v>170</v>
      </c>
      <c r="E122" s="255" t="s">
        <v>19</v>
      </c>
      <c r="F122" s="256" t="s">
        <v>1115</v>
      </c>
      <c r="G122" s="254"/>
      <c r="H122" s="255" t="s">
        <v>19</v>
      </c>
      <c r="I122" s="257"/>
      <c r="J122" s="254"/>
      <c r="K122" s="254"/>
      <c r="L122" s="258"/>
      <c r="M122" s="259"/>
      <c r="N122" s="260"/>
      <c r="O122" s="260"/>
      <c r="P122" s="260"/>
      <c r="Q122" s="260"/>
      <c r="R122" s="260"/>
      <c r="S122" s="260"/>
      <c r="T122" s="261"/>
      <c r="U122" s="14"/>
      <c r="V122" s="14"/>
      <c r="W122" s="14"/>
      <c r="X122" s="14"/>
      <c r="Y122" s="14"/>
      <c r="Z122" s="14"/>
      <c r="AA122" s="14"/>
      <c r="AB122" s="14"/>
      <c r="AC122" s="14"/>
      <c r="AD122" s="14"/>
      <c r="AE122" s="14"/>
      <c r="AT122" s="262" t="s">
        <v>170</v>
      </c>
      <c r="AU122" s="262" t="s">
        <v>79</v>
      </c>
      <c r="AV122" s="14" t="s">
        <v>77</v>
      </c>
      <c r="AW122" s="14" t="s">
        <v>31</v>
      </c>
      <c r="AX122" s="14" t="s">
        <v>69</v>
      </c>
      <c r="AY122" s="262" t="s">
        <v>141</v>
      </c>
    </row>
    <row r="123" s="13" customFormat="1">
      <c r="A123" s="13"/>
      <c r="B123" s="233"/>
      <c r="C123" s="234"/>
      <c r="D123" s="235" t="s">
        <v>170</v>
      </c>
      <c r="E123" s="236" t="s">
        <v>19</v>
      </c>
      <c r="F123" s="237" t="s">
        <v>1116</v>
      </c>
      <c r="G123" s="234"/>
      <c r="H123" s="238">
        <v>172</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79</v>
      </c>
      <c r="AV123" s="13" t="s">
        <v>79</v>
      </c>
      <c r="AW123" s="13" t="s">
        <v>31</v>
      </c>
      <c r="AX123" s="13" t="s">
        <v>77</v>
      </c>
      <c r="AY123" s="244" t="s">
        <v>141</v>
      </c>
    </row>
    <row r="124" s="2" customFormat="1" ht="16.5" customHeight="1">
      <c r="A124" s="40"/>
      <c r="B124" s="41"/>
      <c r="C124" s="277" t="s">
        <v>300</v>
      </c>
      <c r="D124" s="277" t="s">
        <v>379</v>
      </c>
      <c r="E124" s="278" t="s">
        <v>1117</v>
      </c>
      <c r="F124" s="279" t="s">
        <v>1118</v>
      </c>
      <c r="G124" s="280" t="s">
        <v>295</v>
      </c>
      <c r="H124" s="281">
        <v>172</v>
      </c>
      <c r="I124" s="282"/>
      <c r="J124" s="283">
        <f>ROUND(I124*H124,2)</f>
        <v>0</v>
      </c>
      <c r="K124" s="279" t="s">
        <v>197</v>
      </c>
      <c r="L124" s="284"/>
      <c r="M124" s="285" t="s">
        <v>19</v>
      </c>
      <c r="N124" s="286" t="s">
        <v>40</v>
      </c>
      <c r="O124" s="86"/>
      <c r="P124" s="229">
        <f>O124*H124</f>
        <v>0</v>
      </c>
      <c r="Q124" s="229">
        <v>0.00034000000000000002</v>
      </c>
      <c r="R124" s="229">
        <f>Q124*H124</f>
        <v>0.058480000000000004</v>
      </c>
      <c r="S124" s="229">
        <v>0</v>
      </c>
      <c r="T124" s="230">
        <f>S124*H124</f>
        <v>0</v>
      </c>
      <c r="U124" s="40"/>
      <c r="V124" s="40"/>
      <c r="W124" s="40"/>
      <c r="X124" s="40"/>
      <c r="Y124" s="40"/>
      <c r="Z124" s="40"/>
      <c r="AA124" s="40"/>
      <c r="AB124" s="40"/>
      <c r="AC124" s="40"/>
      <c r="AD124" s="40"/>
      <c r="AE124" s="40"/>
      <c r="AR124" s="231" t="s">
        <v>559</v>
      </c>
      <c r="AT124" s="231" t="s">
        <v>379</v>
      </c>
      <c r="AU124" s="231" t="s">
        <v>79</v>
      </c>
      <c r="AY124" s="19" t="s">
        <v>141</v>
      </c>
      <c r="BE124" s="232">
        <f>IF(N124="základní",J124,0)</f>
        <v>0</v>
      </c>
      <c r="BF124" s="232">
        <f>IF(N124="snížená",J124,0)</f>
        <v>0</v>
      </c>
      <c r="BG124" s="232">
        <f>IF(N124="zákl. přenesená",J124,0)</f>
        <v>0</v>
      </c>
      <c r="BH124" s="232">
        <f>IF(N124="sníž. přenesená",J124,0)</f>
        <v>0</v>
      </c>
      <c r="BI124" s="232">
        <f>IF(N124="nulová",J124,0)</f>
        <v>0</v>
      </c>
      <c r="BJ124" s="19" t="s">
        <v>77</v>
      </c>
      <c r="BK124" s="232">
        <f>ROUND(I124*H124,2)</f>
        <v>0</v>
      </c>
      <c r="BL124" s="19" t="s">
        <v>559</v>
      </c>
      <c r="BM124" s="231" t="s">
        <v>1119</v>
      </c>
    </row>
    <row r="125" s="2" customFormat="1" ht="16.5" customHeight="1">
      <c r="A125" s="40"/>
      <c r="B125" s="41"/>
      <c r="C125" s="220" t="s">
        <v>305</v>
      </c>
      <c r="D125" s="220" t="s">
        <v>144</v>
      </c>
      <c r="E125" s="221" t="s">
        <v>1120</v>
      </c>
      <c r="F125" s="222" t="s">
        <v>1121</v>
      </c>
      <c r="G125" s="223" t="s">
        <v>692</v>
      </c>
      <c r="H125" s="224">
        <v>2</v>
      </c>
      <c r="I125" s="225"/>
      <c r="J125" s="226">
        <f>ROUND(I125*H125,2)</f>
        <v>0</v>
      </c>
      <c r="K125" s="222" t="s">
        <v>197</v>
      </c>
      <c r="L125" s="46"/>
      <c r="M125" s="227" t="s">
        <v>19</v>
      </c>
      <c r="N125" s="228" t="s">
        <v>40</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547</v>
      </c>
      <c r="AT125" s="231" t="s">
        <v>144</v>
      </c>
      <c r="AU125" s="231" t="s">
        <v>79</v>
      </c>
      <c r="AY125" s="19" t="s">
        <v>141</v>
      </c>
      <c r="BE125" s="232">
        <f>IF(N125="základní",J125,0)</f>
        <v>0</v>
      </c>
      <c r="BF125" s="232">
        <f>IF(N125="snížená",J125,0)</f>
        <v>0</v>
      </c>
      <c r="BG125" s="232">
        <f>IF(N125="zákl. přenesená",J125,0)</f>
        <v>0</v>
      </c>
      <c r="BH125" s="232">
        <f>IF(N125="sníž. přenesená",J125,0)</f>
        <v>0</v>
      </c>
      <c r="BI125" s="232">
        <f>IF(N125="nulová",J125,0)</f>
        <v>0</v>
      </c>
      <c r="BJ125" s="19" t="s">
        <v>77</v>
      </c>
      <c r="BK125" s="232">
        <f>ROUND(I125*H125,2)</f>
        <v>0</v>
      </c>
      <c r="BL125" s="19" t="s">
        <v>547</v>
      </c>
      <c r="BM125" s="231" t="s">
        <v>1122</v>
      </c>
    </row>
    <row r="126" s="2" customFormat="1" ht="16.5" customHeight="1">
      <c r="A126" s="40"/>
      <c r="B126" s="41"/>
      <c r="C126" s="220" t="s">
        <v>311</v>
      </c>
      <c r="D126" s="220" t="s">
        <v>144</v>
      </c>
      <c r="E126" s="221" t="s">
        <v>1123</v>
      </c>
      <c r="F126" s="222" t="s">
        <v>1124</v>
      </c>
      <c r="G126" s="223" t="s">
        <v>1125</v>
      </c>
      <c r="H126" s="224">
        <v>0.17199999999999999</v>
      </c>
      <c r="I126" s="225"/>
      <c r="J126" s="226">
        <f>ROUND(I126*H126,2)</f>
        <v>0</v>
      </c>
      <c r="K126" s="222" t="s">
        <v>197</v>
      </c>
      <c r="L126" s="46"/>
      <c r="M126" s="227" t="s">
        <v>19</v>
      </c>
      <c r="N126" s="228" t="s">
        <v>40</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547</v>
      </c>
      <c r="AT126" s="231" t="s">
        <v>144</v>
      </c>
      <c r="AU126" s="231" t="s">
        <v>79</v>
      </c>
      <c r="AY126" s="19" t="s">
        <v>141</v>
      </c>
      <c r="BE126" s="232">
        <f>IF(N126="základní",J126,0)</f>
        <v>0</v>
      </c>
      <c r="BF126" s="232">
        <f>IF(N126="snížená",J126,0)</f>
        <v>0</v>
      </c>
      <c r="BG126" s="232">
        <f>IF(N126="zákl. přenesená",J126,0)</f>
        <v>0</v>
      </c>
      <c r="BH126" s="232">
        <f>IF(N126="sníž. přenesená",J126,0)</f>
        <v>0</v>
      </c>
      <c r="BI126" s="232">
        <f>IF(N126="nulová",J126,0)</f>
        <v>0</v>
      </c>
      <c r="BJ126" s="19" t="s">
        <v>77</v>
      </c>
      <c r="BK126" s="232">
        <f>ROUND(I126*H126,2)</f>
        <v>0</v>
      </c>
      <c r="BL126" s="19" t="s">
        <v>547</v>
      </c>
      <c r="BM126" s="231" t="s">
        <v>1126</v>
      </c>
    </row>
    <row r="127" s="2" customFormat="1" ht="16.5" customHeight="1">
      <c r="A127" s="40"/>
      <c r="B127" s="41"/>
      <c r="C127" s="220" t="s">
        <v>318</v>
      </c>
      <c r="D127" s="220" t="s">
        <v>144</v>
      </c>
      <c r="E127" s="221" t="s">
        <v>1127</v>
      </c>
      <c r="F127" s="222" t="s">
        <v>1128</v>
      </c>
      <c r="G127" s="223" t="s">
        <v>295</v>
      </c>
      <c r="H127" s="224">
        <v>2100</v>
      </c>
      <c r="I127" s="225"/>
      <c r="J127" s="226">
        <f>ROUND(I127*H127,2)</f>
        <v>0</v>
      </c>
      <c r="K127" s="222" t="s">
        <v>197</v>
      </c>
      <c r="L127" s="46"/>
      <c r="M127" s="227" t="s">
        <v>19</v>
      </c>
      <c r="N127" s="228" t="s">
        <v>40</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547</v>
      </c>
      <c r="AT127" s="231" t="s">
        <v>144</v>
      </c>
      <c r="AU127" s="231" t="s">
        <v>79</v>
      </c>
      <c r="AY127" s="19" t="s">
        <v>141</v>
      </c>
      <c r="BE127" s="232">
        <f>IF(N127="základní",J127,0)</f>
        <v>0</v>
      </c>
      <c r="BF127" s="232">
        <f>IF(N127="snížená",J127,0)</f>
        <v>0</v>
      </c>
      <c r="BG127" s="232">
        <f>IF(N127="zákl. přenesená",J127,0)</f>
        <v>0</v>
      </c>
      <c r="BH127" s="232">
        <f>IF(N127="sníž. přenesená",J127,0)</f>
        <v>0</v>
      </c>
      <c r="BI127" s="232">
        <f>IF(N127="nulová",J127,0)</f>
        <v>0</v>
      </c>
      <c r="BJ127" s="19" t="s">
        <v>77</v>
      </c>
      <c r="BK127" s="232">
        <f>ROUND(I127*H127,2)</f>
        <v>0</v>
      </c>
      <c r="BL127" s="19" t="s">
        <v>547</v>
      </c>
      <c r="BM127" s="231" t="s">
        <v>1129</v>
      </c>
    </row>
    <row r="128" s="13" customFormat="1">
      <c r="A128" s="13"/>
      <c r="B128" s="233"/>
      <c r="C128" s="234"/>
      <c r="D128" s="235" t="s">
        <v>170</v>
      </c>
      <c r="E128" s="236" t="s">
        <v>19</v>
      </c>
      <c r="F128" s="237" t="s">
        <v>1130</v>
      </c>
      <c r="G128" s="234"/>
      <c r="H128" s="238">
        <v>2100</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79</v>
      </c>
      <c r="AV128" s="13" t="s">
        <v>79</v>
      </c>
      <c r="AW128" s="13" t="s">
        <v>31</v>
      </c>
      <c r="AX128" s="13" t="s">
        <v>77</v>
      </c>
      <c r="AY128" s="244" t="s">
        <v>141</v>
      </c>
    </row>
    <row r="129" s="2" customFormat="1" ht="16.5" customHeight="1">
      <c r="A129" s="40"/>
      <c r="B129" s="41"/>
      <c r="C129" s="220" t="s">
        <v>324</v>
      </c>
      <c r="D129" s="220" t="s">
        <v>144</v>
      </c>
      <c r="E129" s="221" t="s">
        <v>1131</v>
      </c>
      <c r="F129" s="222" t="s">
        <v>1132</v>
      </c>
      <c r="G129" s="223" t="s">
        <v>295</v>
      </c>
      <c r="H129" s="224">
        <v>2100</v>
      </c>
      <c r="I129" s="225"/>
      <c r="J129" s="226">
        <f>ROUND(I129*H129,2)</f>
        <v>0</v>
      </c>
      <c r="K129" s="222" t="s">
        <v>19</v>
      </c>
      <c r="L129" s="46"/>
      <c r="M129" s="227" t="s">
        <v>19</v>
      </c>
      <c r="N129" s="228" t="s">
        <v>40</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547</v>
      </c>
      <c r="AT129" s="231" t="s">
        <v>144</v>
      </c>
      <c r="AU129" s="231" t="s">
        <v>79</v>
      </c>
      <c r="AY129" s="19" t="s">
        <v>141</v>
      </c>
      <c r="BE129" s="232">
        <f>IF(N129="základní",J129,0)</f>
        <v>0</v>
      </c>
      <c r="BF129" s="232">
        <f>IF(N129="snížená",J129,0)</f>
        <v>0</v>
      </c>
      <c r="BG129" s="232">
        <f>IF(N129="zákl. přenesená",J129,0)</f>
        <v>0</v>
      </c>
      <c r="BH129" s="232">
        <f>IF(N129="sníž. přenesená",J129,0)</f>
        <v>0</v>
      </c>
      <c r="BI129" s="232">
        <f>IF(N129="nulová",J129,0)</f>
        <v>0</v>
      </c>
      <c r="BJ129" s="19" t="s">
        <v>77</v>
      </c>
      <c r="BK129" s="232">
        <f>ROUND(I129*H129,2)</f>
        <v>0</v>
      </c>
      <c r="BL129" s="19" t="s">
        <v>547</v>
      </c>
      <c r="BM129" s="231" t="s">
        <v>1133</v>
      </c>
    </row>
    <row r="130" s="13" customFormat="1">
      <c r="A130" s="13"/>
      <c r="B130" s="233"/>
      <c r="C130" s="234"/>
      <c r="D130" s="235" t="s">
        <v>170</v>
      </c>
      <c r="E130" s="236" t="s">
        <v>19</v>
      </c>
      <c r="F130" s="237" t="s">
        <v>1134</v>
      </c>
      <c r="G130" s="234"/>
      <c r="H130" s="238">
        <v>2100</v>
      </c>
      <c r="I130" s="239"/>
      <c r="J130" s="234"/>
      <c r="K130" s="234"/>
      <c r="L130" s="240"/>
      <c r="M130" s="241"/>
      <c r="N130" s="242"/>
      <c r="O130" s="242"/>
      <c r="P130" s="242"/>
      <c r="Q130" s="242"/>
      <c r="R130" s="242"/>
      <c r="S130" s="242"/>
      <c r="T130" s="243"/>
      <c r="U130" s="13"/>
      <c r="V130" s="13"/>
      <c r="W130" s="13"/>
      <c r="X130" s="13"/>
      <c r="Y130" s="13"/>
      <c r="Z130" s="13"/>
      <c r="AA130" s="13"/>
      <c r="AB130" s="13"/>
      <c r="AC130" s="13"/>
      <c r="AD130" s="13"/>
      <c r="AE130" s="13"/>
      <c r="AT130" s="244" t="s">
        <v>170</v>
      </c>
      <c r="AU130" s="244" t="s">
        <v>79</v>
      </c>
      <c r="AV130" s="13" t="s">
        <v>79</v>
      </c>
      <c r="AW130" s="13" t="s">
        <v>31</v>
      </c>
      <c r="AX130" s="13" t="s">
        <v>77</v>
      </c>
      <c r="AY130" s="244" t="s">
        <v>141</v>
      </c>
    </row>
    <row r="131" s="2" customFormat="1" ht="16.5" customHeight="1">
      <c r="A131" s="40"/>
      <c r="B131" s="41"/>
      <c r="C131" s="220" t="s">
        <v>7</v>
      </c>
      <c r="D131" s="220" t="s">
        <v>144</v>
      </c>
      <c r="E131" s="221" t="s">
        <v>1135</v>
      </c>
      <c r="F131" s="222" t="s">
        <v>1136</v>
      </c>
      <c r="G131" s="223" t="s">
        <v>692</v>
      </c>
      <c r="H131" s="224">
        <v>1</v>
      </c>
      <c r="I131" s="225"/>
      <c r="J131" s="226">
        <f>ROUND(I131*H131,2)</f>
        <v>0</v>
      </c>
      <c r="K131" s="222" t="s">
        <v>197</v>
      </c>
      <c r="L131" s="46"/>
      <c r="M131" s="227" t="s">
        <v>19</v>
      </c>
      <c r="N131" s="228" t="s">
        <v>40</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547</v>
      </c>
      <c r="AT131" s="231" t="s">
        <v>144</v>
      </c>
      <c r="AU131" s="231" t="s">
        <v>79</v>
      </c>
      <c r="AY131" s="19" t="s">
        <v>141</v>
      </c>
      <c r="BE131" s="232">
        <f>IF(N131="základní",J131,0)</f>
        <v>0</v>
      </c>
      <c r="BF131" s="232">
        <f>IF(N131="snížená",J131,0)</f>
        <v>0</v>
      </c>
      <c r="BG131" s="232">
        <f>IF(N131="zákl. přenesená",J131,0)</f>
        <v>0</v>
      </c>
      <c r="BH131" s="232">
        <f>IF(N131="sníž. přenesená",J131,0)</f>
        <v>0</v>
      </c>
      <c r="BI131" s="232">
        <f>IF(N131="nulová",J131,0)</f>
        <v>0</v>
      </c>
      <c r="BJ131" s="19" t="s">
        <v>77</v>
      </c>
      <c r="BK131" s="232">
        <f>ROUND(I131*H131,2)</f>
        <v>0</v>
      </c>
      <c r="BL131" s="19" t="s">
        <v>547</v>
      </c>
      <c r="BM131" s="231" t="s">
        <v>1137</v>
      </c>
    </row>
    <row r="132" s="2" customFormat="1" ht="16.5" customHeight="1">
      <c r="A132" s="40"/>
      <c r="B132" s="41"/>
      <c r="C132" s="220" t="s">
        <v>337</v>
      </c>
      <c r="D132" s="220" t="s">
        <v>144</v>
      </c>
      <c r="E132" s="221" t="s">
        <v>1138</v>
      </c>
      <c r="F132" s="222" t="s">
        <v>1139</v>
      </c>
      <c r="G132" s="223" t="s">
        <v>692</v>
      </c>
      <c r="H132" s="224">
        <v>1</v>
      </c>
      <c r="I132" s="225"/>
      <c r="J132" s="226">
        <f>ROUND(I132*H132,2)</f>
        <v>0</v>
      </c>
      <c r="K132" s="222" t="s">
        <v>19</v>
      </c>
      <c r="L132" s="46"/>
      <c r="M132" s="227" t="s">
        <v>19</v>
      </c>
      <c r="N132" s="228" t="s">
        <v>40</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547</v>
      </c>
      <c r="AT132" s="231" t="s">
        <v>144</v>
      </c>
      <c r="AU132" s="231" t="s">
        <v>79</v>
      </c>
      <c r="AY132" s="19" t="s">
        <v>141</v>
      </c>
      <c r="BE132" s="232">
        <f>IF(N132="základní",J132,0)</f>
        <v>0</v>
      </c>
      <c r="BF132" s="232">
        <f>IF(N132="snížená",J132,0)</f>
        <v>0</v>
      </c>
      <c r="BG132" s="232">
        <f>IF(N132="zákl. přenesená",J132,0)</f>
        <v>0</v>
      </c>
      <c r="BH132" s="232">
        <f>IF(N132="sníž. přenesená",J132,0)</f>
        <v>0</v>
      </c>
      <c r="BI132" s="232">
        <f>IF(N132="nulová",J132,0)</f>
        <v>0</v>
      </c>
      <c r="BJ132" s="19" t="s">
        <v>77</v>
      </c>
      <c r="BK132" s="232">
        <f>ROUND(I132*H132,2)</f>
        <v>0</v>
      </c>
      <c r="BL132" s="19" t="s">
        <v>547</v>
      </c>
      <c r="BM132" s="231" t="s">
        <v>1140</v>
      </c>
    </row>
    <row r="133" s="2" customFormat="1" ht="24" customHeight="1">
      <c r="A133" s="40"/>
      <c r="B133" s="41"/>
      <c r="C133" s="220" t="s">
        <v>344</v>
      </c>
      <c r="D133" s="220" t="s">
        <v>144</v>
      </c>
      <c r="E133" s="221" t="s">
        <v>1141</v>
      </c>
      <c r="F133" s="222" t="s">
        <v>1142</v>
      </c>
      <c r="G133" s="223" t="s">
        <v>692</v>
      </c>
      <c r="H133" s="224">
        <v>1</v>
      </c>
      <c r="I133" s="225"/>
      <c r="J133" s="226">
        <f>ROUND(I133*H133,2)</f>
        <v>0</v>
      </c>
      <c r="K133" s="222" t="s">
        <v>197</v>
      </c>
      <c r="L133" s="46"/>
      <c r="M133" s="227" t="s">
        <v>19</v>
      </c>
      <c r="N133" s="228" t="s">
        <v>40</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547</v>
      </c>
      <c r="AT133" s="231" t="s">
        <v>144</v>
      </c>
      <c r="AU133" s="231" t="s">
        <v>79</v>
      </c>
      <c r="AY133" s="19" t="s">
        <v>141</v>
      </c>
      <c r="BE133" s="232">
        <f>IF(N133="základní",J133,0)</f>
        <v>0</v>
      </c>
      <c r="BF133" s="232">
        <f>IF(N133="snížená",J133,0)</f>
        <v>0</v>
      </c>
      <c r="BG133" s="232">
        <f>IF(N133="zákl. přenesená",J133,0)</f>
        <v>0</v>
      </c>
      <c r="BH133" s="232">
        <f>IF(N133="sníž. přenesená",J133,0)</f>
        <v>0</v>
      </c>
      <c r="BI133" s="232">
        <f>IF(N133="nulová",J133,0)</f>
        <v>0</v>
      </c>
      <c r="BJ133" s="19" t="s">
        <v>77</v>
      </c>
      <c r="BK133" s="232">
        <f>ROUND(I133*H133,2)</f>
        <v>0</v>
      </c>
      <c r="BL133" s="19" t="s">
        <v>547</v>
      </c>
      <c r="BM133" s="231" t="s">
        <v>1143</v>
      </c>
    </row>
    <row r="134" s="12" customFormat="1" ht="22.8" customHeight="1">
      <c r="A134" s="12"/>
      <c r="B134" s="204"/>
      <c r="C134" s="205"/>
      <c r="D134" s="206" t="s">
        <v>68</v>
      </c>
      <c r="E134" s="218" t="s">
        <v>542</v>
      </c>
      <c r="F134" s="218" t="s">
        <v>543</v>
      </c>
      <c r="G134" s="205"/>
      <c r="H134" s="205"/>
      <c r="I134" s="208"/>
      <c r="J134" s="219">
        <f>BK134</f>
        <v>0</v>
      </c>
      <c r="K134" s="205"/>
      <c r="L134" s="210"/>
      <c r="M134" s="211"/>
      <c r="N134" s="212"/>
      <c r="O134" s="212"/>
      <c r="P134" s="213">
        <f>SUM(P135:P144)</f>
        <v>0</v>
      </c>
      <c r="Q134" s="212"/>
      <c r="R134" s="213">
        <f>SUM(R135:R144)</f>
        <v>32.6192384</v>
      </c>
      <c r="S134" s="212"/>
      <c r="T134" s="214">
        <f>SUM(T135:T144)</f>
        <v>0</v>
      </c>
      <c r="U134" s="12"/>
      <c r="V134" s="12"/>
      <c r="W134" s="12"/>
      <c r="X134" s="12"/>
      <c r="Y134" s="12"/>
      <c r="Z134" s="12"/>
      <c r="AA134" s="12"/>
      <c r="AB134" s="12"/>
      <c r="AC134" s="12"/>
      <c r="AD134" s="12"/>
      <c r="AE134" s="12"/>
      <c r="AR134" s="215" t="s">
        <v>155</v>
      </c>
      <c r="AT134" s="216" t="s">
        <v>68</v>
      </c>
      <c r="AU134" s="216" t="s">
        <v>77</v>
      </c>
      <c r="AY134" s="215" t="s">
        <v>141</v>
      </c>
      <c r="BK134" s="217">
        <f>SUM(BK135:BK144)</f>
        <v>0</v>
      </c>
    </row>
    <row r="135" s="2" customFormat="1" ht="16.5" customHeight="1">
      <c r="A135" s="40"/>
      <c r="B135" s="41"/>
      <c r="C135" s="220" t="s">
        <v>353</v>
      </c>
      <c r="D135" s="220" t="s">
        <v>144</v>
      </c>
      <c r="E135" s="221" t="s">
        <v>1144</v>
      </c>
      <c r="F135" s="222" t="s">
        <v>1145</v>
      </c>
      <c r="G135" s="223" t="s">
        <v>1125</v>
      </c>
      <c r="H135" s="224">
        <v>1.1180000000000001</v>
      </c>
      <c r="I135" s="225"/>
      <c r="J135" s="226">
        <f>ROUND(I135*H135,2)</f>
        <v>0</v>
      </c>
      <c r="K135" s="222" t="s">
        <v>197</v>
      </c>
      <c r="L135" s="46"/>
      <c r="M135" s="227" t="s">
        <v>19</v>
      </c>
      <c r="N135" s="228" t="s">
        <v>40</v>
      </c>
      <c r="O135" s="86"/>
      <c r="P135" s="229">
        <f>O135*H135</f>
        <v>0</v>
      </c>
      <c r="Q135" s="229">
        <v>0.0088000000000000005</v>
      </c>
      <c r="R135" s="229">
        <f>Q135*H135</f>
        <v>0.0098384000000000024</v>
      </c>
      <c r="S135" s="229">
        <v>0</v>
      </c>
      <c r="T135" s="230">
        <f>S135*H135</f>
        <v>0</v>
      </c>
      <c r="U135" s="40"/>
      <c r="V135" s="40"/>
      <c r="W135" s="40"/>
      <c r="X135" s="40"/>
      <c r="Y135" s="40"/>
      <c r="Z135" s="40"/>
      <c r="AA135" s="40"/>
      <c r="AB135" s="40"/>
      <c r="AC135" s="40"/>
      <c r="AD135" s="40"/>
      <c r="AE135" s="40"/>
      <c r="AR135" s="231" t="s">
        <v>547</v>
      </c>
      <c r="AT135" s="231" t="s">
        <v>144</v>
      </c>
      <c r="AU135" s="231" t="s">
        <v>79</v>
      </c>
      <c r="AY135" s="19" t="s">
        <v>141</v>
      </c>
      <c r="BE135" s="232">
        <f>IF(N135="základní",J135,0)</f>
        <v>0</v>
      </c>
      <c r="BF135" s="232">
        <f>IF(N135="snížená",J135,0)</f>
        <v>0</v>
      </c>
      <c r="BG135" s="232">
        <f>IF(N135="zákl. přenesená",J135,0)</f>
        <v>0</v>
      </c>
      <c r="BH135" s="232">
        <f>IF(N135="sníž. přenesená",J135,0)</f>
        <v>0</v>
      </c>
      <c r="BI135" s="232">
        <f>IF(N135="nulová",J135,0)</f>
        <v>0</v>
      </c>
      <c r="BJ135" s="19" t="s">
        <v>77</v>
      </c>
      <c r="BK135" s="232">
        <f>ROUND(I135*H135,2)</f>
        <v>0</v>
      </c>
      <c r="BL135" s="19" t="s">
        <v>547</v>
      </c>
      <c r="BM135" s="231" t="s">
        <v>1146</v>
      </c>
    </row>
    <row r="136" s="2" customFormat="1">
      <c r="A136" s="40"/>
      <c r="B136" s="41"/>
      <c r="C136" s="42"/>
      <c r="D136" s="235" t="s">
        <v>199</v>
      </c>
      <c r="E136" s="42"/>
      <c r="F136" s="250" t="s">
        <v>1147</v>
      </c>
      <c r="G136" s="42"/>
      <c r="H136" s="42"/>
      <c r="I136" s="138"/>
      <c r="J136" s="42"/>
      <c r="K136" s="42"/>
      <c r="L136" s="46"/>
      <c r="M136" s="251"/>
      <c r="N136" s="252"/>
      <c r="O136" s="86"/>
      <c r="P136" s="86"/>
      <c r="Q136" s="86"/>
      <c r="R136" s="86"/>
      <c r="S136" s="86"/>
      <c r="T136" s="87"/>
      <c r="U136" s="40"/>
      <c r="V136" s="40"/>
      <c r="W136" s="40"/>
      <c r="X136" s="40"/>
      <c r="Y136" s="40"/>
      <c r="Z136" s="40"/>
      <c r="AA136" s="40"/>
      <c r="AB136" s="40"/>
      <c r="AC136" s="40"/>
      <c r="AD136" s="40"/>
      <c r="AE136" s="40"/>
      <c r="AT136" s="19" t="s">
        <v>199</v>
      </c>
      <c r="AU136" s="19" t="s">
        <v>79</v>
      </c>
    </row>
    <row r="137" s="2" customFormat="1" ht="36" customHeight="1">
      <c r="A137" s="40"/>
      <c r="B137" s="41"/>
      <c r="C137" s="220" t="s">
        <v>532</v>
      </c>
      <c r="D137" s="220" t="s">
        <v>144</v>
      </c>
      <c r="E137" s="221" t="s">
        <v>1148</v>
      </c>
      <c r="F137" s="222" t="s">
        <v>1149</v>
      </c>
      <c r="G137" s="223" t="s">
        <v>295</v>
      </c>
      <c r="H137" s="224">
        <v>23</v>
      </c>
      <c r="I137" s="225"/>
      <c r="J137" s="226">
        <f>ROUND(I137*H137,2)</f>
        <v>0</v>
      </c>
      <c r="K137" s="222" t="s">
        <v>197</v>
      </c>
      <c r="L137" s="46"/>
      <c r="M137" s="227" t="s">
        <v>19</v>
      </c>
      <c r="N137" s="228" t="s">
        <v>40</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547</v>
      </c>
      <c r="AT137" s="231" t="s">
        <v>144</v>
      </c>
      <c r="AU137" s="231" t="s">
        <v>79</v>
      </c>
      <c r="AY137" s="19" t="s">
        <v>141</v>
      </c>
      <c r="BE137" s="232">
        <f>IF(N137="základní",J137,0)</f>
        <v>0</v>
      </c>
      <c r="BF137" s="232">
        <f>IF(N137="snížená",J137,0)</f>
        <v>0</v>
      </c>
      <c r="BG137" s="232">
        <f>IF(N137="zákl. přenesená",J137,0)</f>
        <v>0</v>
      </c>
      <c r="BH137" s="232">
        <f>IF(N137="sníž. přenesená",J137,0)</f>
        <v>0</v>
      </c>
      <c r="BI137" s="232">
        <f>IF(N137="nulová",J137,0)</f>
        <v>0</v>
      </c>
      <c r="BJ137" s="19" t="s">
        <v>77</v>
      </c>
      <c r="BK137" s="232">
        <f>ROUND(I137*H137,2)</f>
        <v>0</v>
      </c>
      <c r="BL137" s="19" t="s">
        <v>547</v>
      </c>
      <c r="BM137" s="231" t="s">
        <v>1150</v>
      </c>
    </row>
    <row r="138" s="2" customFormat="1">
      <c r="A138" s="40"/>
      <c r="B138" s="41"/>
      <c r="C138" s="42"/>
      <c r="D138" s="235" t="s">
        <v>199</v>
      </c>
      <c r="E138" s="42"/>
      <c r="F138" s="250" t="s">
        <v>549</v>
      </c>
      <c r="G138" s="42"/>
      <c r="H138" s="42"/>
      <c r="I138" s="138"/>
      <c r="J138" s="42"/>
      <c r="K138" s="42"/>
      <c r="L138" s="46"/>
      <c r="M138" s="251"/>
      <c r="N138" s="252"/>
      <c r="O138" s="86"/>
      <c r="P138" s="86"/>
      <c r="Q138" s="86"/>
      <c r="R138" s="86"/>
      <c r="S138" s="86"/>
      <c r="T138" s="87"/>
      <c r="U138" s="40"/>
      <c r="V138" s="40"/>
      <c r="W138" s="40"/>
      <c r="X138" s="40"/>
      <c r="Y138" s="40"/>
      <c r="Z138" s="40"/>
      <c r="AA138" s="40"/>
      <c r="AB138" s="40"/>
      <c r="AC138" s="40"/>
      <c r="AD138" s="40"/>
      <c r="AE138" s="40"/>
      <c r="AT138" s="19" t="s">
        <v>199</v>
      </c>
      <c r="AU138" s="19" t="s">
        <v>79</v>
      </c>
    </row>
    <row r="139" s="2" customFormat="1" ht="24" customHeight="1">
      <c r="A139" s="40"/>
      <c r="B139" s="41"/>
      <c r="C139" s="220" t="s">
        <v>536</v>
      </c>
      <c r="D139" s="220" t="s">
        <v>144</v>
      </c>
      <c r="E139" s="221" t="s">
        <v>1151</v>
      </c>
      <c r="F139" s="222" t="s">
        <v>1152</v>
      </c>
      <c r="G139" s="223" t="s">
        <v>295</v>
      </c>
      <c r="H139" s="224">
        <v>69</v>
      </c>
      <c r="I139" s="225"/>
      <c r="J139" s="226">
        <f>ROUND(I139*H139,2)</f>
        <v>0</v>
      </c>
      <c r="K139" s="222" t="s">
        <v>197</v>
      </c>
      <c r="L139" s="46"/>
      <c r="M139" s="227" t="s">
        <v>19</v>
      </c>
      <c r="N139" s="228" t="s">
        <v>40</v>
      </c>
      <c r="O139" s="86"/>
      <c r="P139" s="229">
        <f>O139*H139</f>
        <v>0</v>
      </c>
      <c r="Q139" s="229">
        <v>0.20300000000000001</v>
      </c>
      <c r="R139" s="229">
        <f>Q139*H139</f>
        <v>14.007000000000001</v>
      </c>
      <c r="S139" s="229">
        <v>0</v>
      </c>
      <c r="T139" s="230">
        <f>S139*H139</f>
        <v>0</v>
      </c>
      <c r="U139" s="40"/>
      <c r="V139" s="40"/>
      <c r="W139" s="40"/>
      <c r="X139" s="40"/>
      <c r="Y139" s="40"/>
      <c r="Z139" s="40"/>
      <c r="AA139" s="40"/>
      <c r="AB139" s="40"/>
      <c r="AC139" s="40"/>
      <c r="AD139" s="40"/>
      <c r="AE139" s="40"/>
      <c r="AR139" s="231" t="s">
        <v>547</v>
      </c>
      <c r="AT139" s="231" t="s">
        <v>144</v>
      </c>
      <c r="AU139" s="231" t="s">
        <v>79</v>
      </c>
      <c r="AY139" s="19" t="s">
        <v>141</v>
      </c>
      <c r="BE139" s="232">
        <f>IF(N139="základní",J139,0)</f>
        <v>0</v>
      </c>
      <c r="BF139" s="232">
        <f>IF(N139="snížená",J139,0)</f>
        <v>0</v>
      </c>
      <c r="BG139" s="232">
        <f>IF(N139="zákl. přenesená",J139,0)</f>
        <v>0</v>
      </c>
      <c r="BH139" s="232">
        <f>IF(N139="sníž. přenesená",J139,0)</f>
        <v>0</v>
      </c>
      <c r="BI139" s="232">
        <f>IF(N139="nulová",J139,0)</f>
        <v>0</v>
      </c>
      <c r="BJ139" s="19" t="s">
        <v>77</v>
      </c>
      <c r="BK139" s="232">
        <f>ROUND(I139*H139,2)</f>
        <v>0</v>
      </c>
      <c r="BL139" s="19" t="s">
        <v>547</v>
      </c>
      <c r="BM139" s="231" t="s">
        <v>1153</v>
      </c>
    </row>
    <row r="140" s="2" customFormat="1">
      <c r="A140" s="40"/>
      <c r="B140" s="41"/>
      <c r="C140" s="42"/>
      <c r="D140" s="235" t="s">
        <v>199</v>
      </c>
      <c r="E140" s="42"/>
      <c r="F140" s="250" t="s">
        <v>1154</v>
      </c>
      <c r="G140" s="42"/>
      <c r="H140" s="42"/>
      <c r="I140" s="138"/>
      <c r="J140" s="42"/>
      <c r="K140" s="42"/>
      <c r="L140" s="46"/>
      <c r="M140" s="251"/>
      <c r="N140" s="252"/>
      <c r="O140" s="86"/>
      <c r="P140" s="86"/>
      <c r="Q140" s="86"/>
      <c r="R140" s="86"/>
      <c r="S140" s="86"/>
      <c r="T140" s="87"/>
      <c r="U140" s="40"/>
      <c r="V140" s="40"/>
      <c r="W140" s="40"/>
      <c r="X140" s="40"/>
      <c r="Y140" s="40"/>
      <c r="Z140" s="40"/>
      <c r="AA140" s="40"/>
      <c r="AB140" s="40"/>
      <c r="AC140" s="40"/>
      <c r="AD140" s="40"/>
      <c r="AE140" s="40"/>
      <c r="AT140" s="19" t="s">
        <v>199</v>
      </c>
      <c r="AU140" s="19" t="s">
        <v>79</v>
      </c>
    </row>
    <row r="141" s="2" customFormat="1" ht="16.5" customHeight="1">
      <c r="A141" s="40"/>
      <c r="B141" s="41"/>
      <c r="C141" s="277" t="s">
        <v>544</v>
      </c>
      <c r="D141" s="277" t="s">
        <v>379</v>
      </c>
      <c r="E141" s="278" t="s">
        <v>478</v>
      </c>
      <c r="F141" s="279" t="s">
        <v>479</v>
      </c>
      <c r="G141" s="280" t="s">
        <v>257</v>
      </c>
      <c r="H141" s="281">
        <v>17.388000000000002</v>
      </c>
      <c r="I141" s="282"/>
      <c r="J141" s="283">
        <f>ROUND(I141*H141,2)</f>
        <v>0</v>
      </c>
      <c r="K141" s="279" t="s">
        <v>197</v>
      </c>
      <c r="L141" s="284"/>
      <c r="M141" s="285" t="s">
        <v>19</v>
      </c>
      <c r="N141" s="286" t="s">
        <v>40</v>
      </c>
      <c r="O141" s="86"/>
      <c r="P141" s="229">
        <f>O141*H141</f>
        <v>0</v>
      </c>
      <c r="Q141" s="229">
        <v>1</v>
      </c>
      <c r="R141" s="229">
        <f>Q141*H141</f>
        <v>17.388000000000002</v>
      </c>
      <c r="S141" s="229">
        <v>0</v>
      </c>
      <c r="T141" s="230">
        <f>S141*H141</f>
        <v>0</v>
      </c>
      <c r="U141" s="40"/>
      <c r="V141" s="40"/>
      <c r="W141" s="40"/>
      <c r="X141" s="40"/>
      <c r="Y141" s="40"/>
      <c r="Z141" s="40"/>
      <c r="AA141" s="40"/>
      <c r="AB141" s="40"/>
      <c r="AC141" s="40"/>
      <c r="AD141" s="40"/>
      <c r="AE141" s="40"/>
      <c r="AR141" s="231" t="s">
        <v>559</v>
      </c>
      <c r="AT141" s="231" t="s">
        <v>379</v>
      </c>
      <c r="AU141" s="231" t="s">
        <v>79</v>
      </c>
      <c r="AY141" s="19" t="s">
        <v>141</v>
      </c>
      <c r="BE141" s="232">
        <f>IF(N141="základní",J141,0)</f>
        <v>0</v>
      </c>
      <c r="BF141" s="232">
        <f>IF(N141="snížená",J141,0)</f>
        <v>0</v>
      </c>
      <c r="BG141" s="232">
        <f>IF(N141="zákl. přenesená",J141,0)</f>
        <v>0</v>
      </c>
      <c r="BH141" s="232">
        <f>IF(N141="sníž. přenesená",J141,0)</f>
        <v>0</v>
      </c>
      <c r="BI141" s="232">
        <f>IF(N141="nulová",J141,0)</f>
        <v>0</v>
      </c>
      <c r="BJ141" s="19" t="s">
        <v>77</v>
      </c>
      <c r="BK141" s="232">
        <f>ROUND(I141*H141,2)</f>
        <v>0</v>
      </c>
      <c r="BL141" s="19" t="s">
        <v>559</v>
      </c>
      <c r="BM141" s="231" t="s">
        <v>1155</v>
      </c>
    </row>
    <row r="142" s="13" customFormat="1">
      <c r="A142" s="13"/>
      <c r="B142" s="233"/>
      <c r="C142" s="234"/>
      <c r="D142" s="235" t="s">
        <v>170</v>
      </c>
      <c r="E142" s="236" t="s">
        <v>19</v>
      </c>
      <c r="F142" s="237" t="s">
        <v>1156</v>
      </c>
      <c r="G142" s="234"/>
      <c r="H142" s="238">
        <v>17.388000000000002</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170</v>
      </c>
      <c r="AU142" s="244" t="s">
        <v>79</v>
      </c>
      <c r="AV142" s="13" t="s">
        <v>79</v>
      </c>
      <c r="AW142" s="13" t="s">
        <v>31</v>
      </c>
      <c r="AX142" s="13" t="s">
        <v>77</v>
      </c>
      <c r="AY142" s="244" t="s">
        <v>141</v>
      </c>
    </row>
    <row r="143" s="2" customFormat="1" ht="16.5" customHeight="1">
      <c r="A143" s="40"/>
      <c r="B143" s="41"/>
      <c r="C143" s="277" t="s">
        <v>550</v>
      </c>
      <c r="D143" s="277" t="s">
        <v>379</v>
      </c>
      <c r="E143" s="278" t="s">
        <v>1157</v>
      </c>
      <c r="F143" s="279" t="s">
        <v>1158</v>
      </c>
      <c r="G143" s="280" t="s">
        <v>295</v>
      </c>
      <c r="H143" s="281">
        <v>69</v>
      </c>
      <c r="I143" s="282"/>
      <c r="J143" s="283">
        <f>ROUND(I143*H143,2)</f>
        <v>0</v>
      </c>
      <c r="K143" s="279" t="s">
        <v>197</v>
      </c>
      <c r="L143" s="284"/>
      <c r="M143" s="285" t="s">
        <v>19</v>
      </c>
      <c r="N143" s="286" t="s">
        <v>40</v>
      </c>
      <c r="O143" s="86"/>
      <c r="P143" s="229">
        <f>O143*H143</f>
        <v>0</v>
      </c>
      <c r="Q143" s="229">
        <v>0.017600000000000001</v>
      </c>
      <c r="R143" s="229">
        <f>Q143*H143</f>
        <v>1.2144000000000002</v>
      </c>
      <c r="S143" s="229">
        <v>0</v>
      </c>
      <c r="T143" s="230">
        <f>S143*H143</f>
        <v>0</v>
      </c>
      <c r="U143" s="40"/>
      <c r="V143" s="40"/>
      <c r="W143" s="40"/>
      <c r="X143" s="40"/>
      <c r="Y143" s="40"/>
      <c r="Z143" s="40"/>
      <c r="AA143" s="40"/>
      <c r="AB143" s="40"/>
      <c r="AC143" s="40"/>
      <c r="AD143" s="40"/>
      <c r="AE143" s="40"/>
      <c r="AR143" s="231" t="s">
        <v>559</v>
      </c>
      <c r="AT143" s="231" t="s">
        <v>379</v>
      </c>
      <c r="AU143" s="231" t="s">
        <v>79</v>
      </c>
      <c r="AY143" s="19" t="s">
        <v>141</v>
      </c>
      <c r="BE143" s="232">
        <f>IF(N143="základní",J143,0)</f>
        <v>0</v>
      </c>
      <c r="BF143" s="232">
        <f>IF(N143="snížená",J143,0)</f>
        <v>0</v>
      </c>
      <c r="BG143" s="232">
        <f>IF(N143="zákl. přenesená",J143,0)</f>
        <v>0</v>
      </c>
      <c r="BH143" s="232">
        <f>IF(N143="sníž. přenesená",J143,0)</f>
        <v>0</v>
      </c>
      <c r="BI143" s="232">
        <f>IF(N143="nulová",J143,0)</f>
        <v>0</v>
      </c>
      <c r="BJ143" s="19" t="s">
        <v>77</v>
      </c>
      <c r="BK143" s="232">
        <f>ROUND(I143*H143,2)</f>
        <v>0</v>
      </c>
      <c r="BL143" s="19" t="s">
        <v>559</v>
      </c>
      <c r="BM143" s="231" t="s">
        <v>1159</v>
      </c>
    </row>
    <row r="144" s="2" customFormat="1" ht="24" customHeight="1">
      <c r="A144" s="40"/>
      <c r="B144" s="41"/>
      <c r="C144" s="220" t="s">
        <v>556</v>
      </c>
      <c r="D144" s="220" t="s">
        <v>144</v>
      </c>
      <c r="E144" s="221" t="s">
        <v>1160</v>
      </c>
      <c r="F144" s="222" t="s">
        <v>1161</v>
      </c>
      <c r="G144" s="223" t="s">
        <v>295</v>
      </c>
      <c r="H144" s="224">
        <v>23</v>
      </c>
      <c r="I144" s="225"/>
      <c r="J144" s="226">
        <f>ROUND(I144*H144,2)</f>
        <v>0</v>
      </c>
      <c r="K144" s="222" t="s">
        <v>197</v>
      </c>
      <c r="L144" s="46"/>
      <c r="M144" s="245" t="s">
        <v>19</v>
      </c>
      <c r="N144" s="246" t="s">
        <v>40</v>
      </c>
      <c r="O144" s="247"/>
      <c r="P144" s="248">
        <f>O144*H144</f>
        <v>0</v>
      </c>
      <c r="Q144" s="248">
        <v>0</v>
      </c>
      <c r="R144" s="248">
        <f>Q144*H144</f>
        <v>0</v>
      </c>
      <c r="S144" s="248">
        <v>0</v>
      </c>
      <c r="T144" s="249">
        <f>S144*H144</f>
        <v>0</v>
      </c>
      <c r="U144" s="40"/>
      <c r="V144" s="40"/>
      <c r="W144" s="40"/>
      <c r="X144" s="40"/>
      <c r="Y144" s="40"/>
      <c r="Z144" s="40"/>
      <c r="AA144" s="40"/>
      <c r="AB144" s="40"/>
      <c r="AC144" s="40"/>
      <c r="AD144" s="40"/>
      <c r="AE144" s="40"/>
      <c r="AR144" s="231" t="s">
        <v>547</v>
      </c>
      <c r="AT144" s="231" t="s">
        <v>144</v>
      </c>
      <c r="AU144" s="231" t="s">
        <v>79</v>
      </c>
      <c r="AY144" s="19" t="s">
        <v>141</v>
      </c>
      <c r="BE144" s="232">
        <f>IF(N144="základní",J144,0)</f>
        <v>0</v>
      </c>
      <c r="BF144" s="232">
        <f>IF(N144="snížená",J144,0)</f>
        <v>0</v>
      </c>
      <c r="BG144" s="232">
        <f>IF(N144="zákl. přenesená",J144,0)</f>
        <v>0</v>
      </c>
      <c r="BH144" s="232">
        <f>IF(N144="sníž. přenesená",J144,0)</f>
        <v>0</v>
      </c>
      <c r="BI144" s="232">
        <f>IF(N144="nulová",J144,0)</f>
        <v>0</v>
      </c>
      <c r="BJ144" s="19" t="s">
        <v>77</v>
      </c>
      <c r="BK144" s="232">
        <f>ROUND(I144*H144,2)</f>
        <v>0</v>
      </c>
      <c r="BL144" s="19" t="s">
        <v>547</v>
      </c>
      <c r="BM144" s="231" t="s">
        <v>1162</v>
      </c>
    </row>
    <row r="145" s="2" customFormat="1" ht="6.96" customHeight="1">
      <c r="A145" s="40"/>
      <c r="B145" s="61"/>
      <c r="C145" s="62"/>
      <c r="D145" s="62"/>
      <c r="E145" s="62"/>
      <c r="F145" s="62"/>
      <c r="G145" s="62"/>
      <c r="H145" s="62"/>
      <c r="I145" s="168"/>
      <c r="J145" s="62"/>
      <c r="K145" s="62"/>
      <c r="L145" s="46"/>
      <c r="M145" s="40"/>
      <c r="O145" s="40"/>
      <c r="P145" s="40"/>
      <c r="Q145" s="40"/>
      <c r="R145" s="40"/>
      <c r="S145" s="40"/>
      <c r="T145" s="40"/>
      <c r="U145" s="40"/>
      <c r="V145" s="40"/>
      <c r="W145" s="40"/>
      <c r="X145" s="40"/>
      <c r="Y145" s="40"/>
      <c r="Z145" s="40"/>
      <c r="AA145" s="40"/>
      <c r="AB145" s="40"/>
      <c r="AC145" s="40"/>
      <c r="AD145" s="40"/>
      <c r="AE145" s="40"/>
    </row>
  </sheetData>
  <sheetProtection sheet="1" autoFilter="0" formatColumns="0" formatRows="0" objects="1" scenarios="1" spinCount="100000" saltValue="ixfVJc73p9uKhjdcIXba8pJFNcN1M3bOXXSdlsIEqR33qK8n9ix1Tl5OIlEQ8H3x6YwsD3K6LJ9sC1ikRsOQMw==" hashValue="WsLh6sfp/3n6lgjN97pGLhjdOpXqoWdH1GQ4WjhNUdIIqfRxkAG13KA2kIWdyhcaqG469uAni0lqnPvHL70OiQ==" algorithmName="SHA-512" password="CC35"/>
  <autoFilter ref="C84:K144"/>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Jiří Bílek</dc:creator>
  <cp:lastModifiedBy>Jiří Bílek</cp:lastModifiedBy>
  <dcterms:created xsi:type="dcterms:W3CDTF">2019-11-27T12:46:21Z</dcterms:created>
  <dcterms:modified xsi:type="dcterms:W3CDTF">2019-11-27T12:46:36Z</dcterms:modified>
</cp:coreProperties>
</file>